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autoCompressPictures="0" defaultThemeVersion="124226"/>
  <mc:AlternateContent xmlns:mc="http://schemas.openxmlformats.org/markup-compatibility/2006">
    <mc:Choice Requires="x15">
      <x15ac:absPath xmlns:x15ac="http://schemas.microsoft.com/office/spreadsheetml/2010/11/ac" url="https://mathematica-my.sharepoint.com/personal/wgarrett_mathematica-mpr_com/Documents/Documents/51602 MDI TA Brief/"/>
    </mc:Choice>
  </mc:AlternateContent>
  <xr:revisionPtr revIDLastSave="171" documentId="11_2FDC5A9FEBBBAFDA7473007EE5EBC0EE0F68C23D" xr6:coauthVersionLast="47" xr6:coauthVersionMax="47" xr10:uidLastSave="{B9DA58BB-6E08-43EC-B3CB-DB97669576D1}"/>
  <bookViews>
    <workbookView xWindow="-120" yWindow="-120" windowWidth="29040" windowHeight="15840" xr2:uid="{00000000-000D-0000-FFFF-FFFF00000000}"/>
  </bookViews>
  <sheets>
    <sheet name="Instructions" sheetId="4" r:id="rId1"/>
    <sheet name="RA-Individual (EXAMPLE)" sheetId="1" r:id="rId2"/>
    <sheet name="RA-Group (EXAMPLE)" sheetId="5" r:id="rId3"/>
  </sheets>
  <definedNames>
    <definedName name="ColumnTitleRegion1.A18.E19.2">'RA-Individual (EXAMPLE)'!$A$18</definedName>
    <definedName name="ColumnTitleRegion1.A18.E19.3">'RA-Group (EXAMPLE)'!$A$18</definedName>
    <definedName name="_xlnm.Print_Area" localSheetId="0">Instructions!$A$1:$O$29</definedName>
    <definedName name="_xlnm.Print_Area" localSheetId="2">'RA-Group (EXAMPLE)'!$A$1:$AC$21</definedName>
    <definedName name="_xlnm.Print_Area" localSheetId="1">'RA-Individual (EXAMPLE)'!$A$1:$AC$21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9" i="1" l="1"/>
  <c r="B19" i="1"/>
  <c r="Q8" i="1"/>
  <c r="T8" i="1" s="1"/>
  <c r="Q13" i="1"/>
  <c r="Q3" i="1"/>
  <c r="Q2" i="5"/>
  <c r="Q3" i="5"/>
  <c r="Q9" i="5"/>
  <c r="Q13" i="5"/>
  <c r="Q14" i="5"/>
  <c r="Q8" i="5"/>
  <c r="T8" i="5" s="1"/>
  <c r="Q15" i="5"/>
  <c r="Q2" i="1"/>
  <c r="Q9" i="1"/>
  <c r="Q14" i="1"/>
  <c r="Q15" i="1"/>
  <c r="Q11" i="1"/>
  <c r="Q12" i="1" s="1"/>
  <c r="Q11" i="5"/>
  <c r="Q12" i="5" s="1"/>
  <c r="A19" i="5"/>
  <c r="B19" i="5"/>
  <c r="Q4" i="5" l="1"/>
  <c r="E19" i="5" s="1"/>
  <c r="D19" i="5" s="1"/>
  <c r="C19" i="1"/>
  <c r="Q4" i="1"/>
  <c r="E19" i="1" s="1"/>
  <c r="D19" i="1" s="1"/>
  <c r="C19" i="5"/>
</calcChain>
</file>

<file path=xl/sharedStrings.xml><?xml version="1.0" encoding="utf-8"?>
<sst xmlns="http://schemas.openxmlformats.org/spreadsheetml/2006/main" count="137" uniqueCount="84">
  <si>
    <t>Individual</t>
  </si>
  <si>
    <t>Group</t>
  </si>
  <si>
    <r>
      <t>1- R</t>
    </r>
    <r>
      <rPr>
        <vertAlign val="subscript"/>
        <sz val="11"/>
        <color theme="1"/>
        <rFont val="Calibri"/>
        <family val="2"/>
        <scheme val="minor"/>
      </rPr>
      <t>(y,x)</t>
    </r>
    <r>
      <rPr>
        <vertAlign val="superscript"/>
        <sz val="11"/>
        <color theme="1"/>
        <rFont val="Calibri"/>
        <family val="2"/>
        <scheme val="minor"/>
      </rPr>
      <t>2</t>
    </r>
    <r>
      <rPr>
        <sz val="11"/>
        <color theme="1"/>
        <rFont val="Calibri"/>
        <family val="2"/>
        <scheme val="minor"/>
      </rPr>
      <t xml:space="preserve"> </t>
    </r>
  </si>
  <si>
    <t>Prepared:</t>
  </si>
  <si>
    <t>Version</t>
  </si>
  <si>
    <t>MDES</t>
  </si>
  <si>
    <t>Binary</t>
  </si>
  <si>
    <t>Continuous</t>
  </si>
  <si>
    <t>2. Is randomization at the individual or the group level?</t>
  </si>
  <si>
    <t>p(1-p)</t>
  </si>
  <si>
    <t># s</t>
  </si>
  <si>
    <t># N</t>
  </si>
  <si>
    <t>Std. Dev (Binary)</t>
  </si>
  <si>
    <t>MDI Std. Dev</t>
  </si>
  <si>
    <t>One</t>
  </si>
  <si>
    <t>Two</t>
  </si>
  <si>
    <t>Power:</t>
  </si>
  <si>
    <t># Sides of Test:</t>
  </si>
  <si>
    <t>Factor (alpha)</t>
  </si>
  <si>
    <t>Treatment</t>
  </si>
  <si>
    <t xml:space="preserve">Control </t>
  </si>
  <si>
    <t>Total</t>
  </si>
  <si>
    <t>Sample Size</t>
  </si>
  <si>
    <t>#m</t>
  </si>
  <si>
    <t>Total Sample</t>
  </si>
  <si>
    <t>Number of groups</t>
  </si>
  <si>
    <t>Average Group Size</t>
  </si>
  <si>
    <t>ICC</t>
  </si>
  <si>
    <t>Factor (1-beta)</t>
  </si>
  <si>
    <t>Factor(alpha, beta)</t>
  </si>
  <si>
    <t>Units of y</t>
  </si>
  <si>
    <t>% SD of y</t>
  </si>
  <si>
    <t>3. If randomization is at the group level, enter the total number of groups (&gt; 1)</t>
  </si>
  <si>
    <t>Level of Significance:</t>
  </si>
  <si>
    <t>4. Enter p, the probability of assignment to the treatment group (0 &lt; p &lt; 1)</t>
  </si>
  <si>
    <t>6. If a binary outcome, enter the mean of the outcome variable (y) (0 &lt; p(y) &lt; 1)</t>
  </si>
  <si>
    <t>5. Is the outcome variable (y) binary or continuous?</t>
  </si>
  <si>
    <r>
      <t xml:space="preserve">8. If  randomization is at the group level, enter the intraclass correlation coefficient (0 </t>
    </r>
    <r>
      <rPr>
        <sz val="14"/>
        <color theme="1"/>
        <rFont val="Calibri"/>
        <family val="2"/>
      </rPr>
      <t>≤</t>
    </r>
    <r>
      <rPr>
        <i/>
        <sz val="12.6"/>
        <color theme="1"/>
        <rFont val="Calibri"/>
        <family val="2"/>
      </rPr>
      <t xml:space="preserve"> </t>
    </r>
    <r>
      <rPr>
        <i/>
        <sz val="14"/>
        <color theme="1"/>
        <rFont val="Calibri"/>
        <family val="2"/>
        <scheme val="minor"/>
      </rPr>
      <t xml:space="preserve">ICC </t>
    </r>
    <r>
      <rPr>
        <sz val="14"/>
        <color theme="1"/>
        <rFont val="Calibri"/>
        <family val="2"/>
      </rPr>
      <t>≤</t>
    </r>
    <r>
      <rPr>
        <i/>
        <sz val="12.6"/>
        <color theme="1"/>
        <rFont val="Calibri"/>
        <family val="2"/>
      </rPr>
      <t xml:space="preserve"> 1</t>
    </r>
    <r>
      <rPr>
        <i/>
        <sz val="14"/>
        <color theme="1"/>
        <rFont val="Calibri"/>
        <family val="2"/>
        <scheme val="minor"/>
      </rPr>
      <t>)</t>
    </r>
  </si>
  <si>
    <r>
      <t>10. If randomization is at the group level, enter R</t>
    </r>
    <r>
      <rPr>
        <i/>
        <vertAlign val="subscript"/>
        <sz val="14"/>
        <color theme="1"/>
        <rFont val="Calibri"/>
        <family val="2"/>
        <scheme val="minor"/>
      </rPr>
      <t>(BG)</t>
    </r>
    <r>
      <rPr>
        <i/>
        <vertAlign val="superscript"/>
        <sz val="14"/>
        <color theme="1"/>
        <rFont val="Calibri"/>
        <family val="2"/>
        <scheme val="minor"/>
      </rPr>
      <t>2</t>
    </r>
    <r>
      <rPr>
        <i/>
        <sz val="14"/>
        <color theme="1"/>
        <rFont val="Calibri"/>
        <family val="2"/>
        <scheme val="minor"/>
      </rPr>
      <t xml:space="preserve">, the proportion of the group-level variance of outcome y explained by covariates x (0 </t>
    </r>
    <r>
      <rPr>
        <sz val="14"/>
        <color theme="1"/>
        <rFont val="Calibri"/>
        <family val="2"/>
      </rPr>
      <t>≤</t>
    </r>
    <r>
      <rPr>
        <i/>
        <sz val="12.6"/>
        <color theme="1"/>
        <rFont val="Calibri"/>
        <family val="2"/>
      </rPr>
      <t xml:space="preserve"> R</t>
    </r>
    <r>
      <rPr>
        <i/>
        <vertAlign val="subscript"/>
        <sz val="12.6"/>
        <color theme="1"/>
        <rFont val="Calibri"/>
        <family val="2"/>
      </rPr>
      <t>(BG)</t>
    </r>
    <r>
      <rPr>
        <i/>
        <vertAlign val="superscript"/>
        <sz val="12.6"/>
        <color theme="1"/>
        <rFont val="Calibri"/>
        <family val="2"/>
      </rPr>
      <t>2</t>
    </r>
    <r>
      <rPr>
        <i/>
        <sz val="12.6"/>
        <color theme="1"/>
        <rFont val="Calibri"/>
        <family val="2"/>
      </rPr>
      <t xml:space="preserve"> </t>
    </r>
    <r>
      <rPr>
        <sz val="12.6"/>
        <color theme="1"/>
        <rFont val="Calibri"/>
        <family val="2"/>
      </rPr>
      <t xml:space="preserve">≤ </t>
    </r>
    <r>
      <rPr>
        <i/>
        <sz val="11.35"/>
        <color theme="1"/>
        <rFont val="Calibri"/>
        <family val="2"/>
      </rPr>
      <t>1)</t>
    </r>
  </si>
  <si>
    <t xml:space="preserve">The calculations can be performed in the spreadsheet in the RA tabs: RA-Individual for random assignment of individuals, and (2) RA-Group, for random assignment of groups. </t>
  </si>
  <si>
    <t>Analytic Sample Size</t>
  </si>
  <si>
    <t>Liberal</t>
  </si>
  <si>
    <t>Conservative</t>
  </si>
  <si>
    <t>7. If a continuous outcome, enter the SD (&gt; 0) of the outcome</t>
  </si>
  <si>
    <t>MDI</t>
  </si>
  <si>
    <t>Instructions for Calculating the MDI and MDES for Individual- or Group-Level Random Assignment Designs.</t>
  </si>
  <si>
    <t>This workbook consists of one spreadsheet for calculating Minimum Detectable Impact (MDI) and Minimum Detectable Effect Size (MDES) for two basic evaluation designs:</t>
  </si>
  <si>
    <r>
      <t>9. For both levels of randomization, enter R</t>
    </r>
    <r>
      <rPr>
        <vertAlign val="subscript"/>
        <sz val="14"/>
        <color theme="1"/>
        <rFont val="Calibri"/>
        <family val="2"/>
        <scheme val="minor"/>
      </rPr>
      <t>(WG)</t>
    </r>
    <r>
      <rPr>
        <vertAlign val="superscript"/>
        <sz val="14"/>
        <color theme="1"/>
        <rFont val="Calibri"/>
        <family val="2"/>
        <scheme val="minor"/>
      </rPr>
      <t>2</t>
    </r>
    <r>
      <rPr>
        <sz val="14"/>
        <color theme="1"/>
        <rFont val="Calibri"/>
        <family val="2"/>
        <scheme val="minor"/>
      </rPr>
      <t>, the proportion of the individual-level (or the within-group) variance of outcome y explained by covariates x</t>
    </r>
    <r>
      <rPr>
        <b/>
        <sz val="14"/>
        <color theme="1"/>
        <rFont val="Calibri"/>
        <family val="2"/>
        <scheme val="minor"/>
      </rPr>
      <t>:</t>
    </r>
    <r>
      <rPr>
        <sz val="14"/>
        <color theme="1"/>
        <rFont val="Calibri"/>
        <family val="2"/>
        <scheme val="minor"/>
      </rPr>
      <t xml:space="preserve"> (0 </t>
    </r>
    <r>
      <rPr>
        <sz val="14"/>
        <color theme="1"/>
        <rFont val="Calibri"/>
        <family val="2"/>
      </rPr>
      <t>≤</t>
    </r>
    <r>
      <rPr>
        <sz val="12.6"/>
        <color theme="1"/>
        <rFont val="Calibri"/>
        <family val="2"/>
      </rPr>
      <t xml:space="preserve"> R</t>
    </r>
    <r>
      <rPr>
        <vertAlign val="subscript"/>
        <sz val="12.6"/>
        <color theme="1"/>
        <rFont val="Calibri"/>
        <family val="2"/>
      </rPr>
      <t>(WG)</t>
    </r>
    <r>
      <rPr>
        <vertAlign val="superscript"/>
        <sz val="12.6"/>
        <color theme="1"/>
        <rFont val="Calibri"/>
        <family val="2"/>
      </rPr>
      <t>2</t>
    </r>
    <r>
      <rPr>
        <sz val="12.6"/>
        <color theme="1"/>
        <rFont val="Calibri"/>
        <family val="2"/>
      </rPr>
      <t xml:space="preserve">≤ </t>
    </r>
    <r>
      <rPr>
        <sz val="11.35"/>
        <color theme="1"/>
        <rFont val="Calibri"/>
        <family val="2"/>
      </rPr>
      <t>1)</t>
    </r>
  </si>
  <si>
    <r>
      <t xml:space="preserve">8. If  randomization is at the group level, enter the intraclass correlation coefficient (0 </t>
    </r>
    <r>
      <rPr>
        <sz val="14"/>
        <color theme="1"/>
        <rFont val="Calibri"/>
        <family val="2"/>
      </rPr>
      <t>≤</t>
    </r>
    <r>
      <rPr>
        <sz val="12.6"/>
        <color theme="1"/>
        <rFont val="Calibri"/>
        <family val="2"/>
      </rPr>
      <t xml:space="preserve"> </t>
    </r>
    <r>
      <rPr>
        <sz val="14"/>
        <color theme="1"/>
        <rFont val="Calibri"/>
        <family val="2"/>
        <scheme val="minor"/>
      </rPr>
      <t xml:space="preserve">ICC </t>
    </r>
    <r>
      <rPr>
        <sz val="14"/>
        <color theme="1"/>
        <rFont val="Calibri"/>
        <family val="2"/>
      </rPr>
      <t>≤</t>
    </r>
    <r>
      <rPr>
        <sz val="12.6"/>
        <color theme="1"/>
        <rFont val="Calibri"/>
        <family val="2"/>
      </rPr>
      <t xml:space="preserve"> 1</t>
    </r>
    <r>
      <rPr>
        <sz val="14"/>
        <color theme="1"/>
        <rFont val="Calibri"/>
        <family val="2"/>
        <scheme val="minor"/>
      </rPr>
      <t>)</t>
    </r>
  </si>
  <si>
    <r>
      <t>10. If randomization is at the group level, enter R</t>
    </r>
    <r>
      <rPr>
        <vertAlign val="subscript"/>
        <sz val="14"/>
        <color theme="1"/>
        <rFont val="Calibri"/>
        <family val="2"/>
        <scheme val="minor"/>
      </rPr>
      <t>(BG)</t>
    </r>
    <r>
      <rPr>
        <vertAlign val="superscript"/>
        <sz val="14"/>
        <color theme="1"/>
        <rFont val="Calibri"/>
        <family val="2"/>
        <scheme val="minor"/>
      </rPr>
      <t>2</t>
    </r>
    <r>
      <rPr>
        <sz val="14"/>
        <color theme="1"/>
        <rFont val="Calibri"/>
        <family val="2"/>
        <scheme val="minor"/>
      </rPr>
      <t xml:space="preserve">, the proportion of the group-level variance of outcome y explained by covariates x (0 </t>
    </r>
    <r>
      <rPr>
        <sz val="14"/>
        <color theme="1"/>
        <rFont val="Calibri"/>
        <family val="2"/>
      </rPr>
      <t>≤</t>
    </r>
    <r>
      <rPr>
        <sz val="12.6"/>
        <color theme="1"/>
        <rFont val="Calibri"/>
        <family val="2"/>
      </rPr>
      <t xml:space="preserve"> R</t>
    </r>
    <r>
      <rPr>
        <vertAlign val="subscript"/>
        <sz val="12.6"/>
        <color theme="1"/>
        <rFont val="Calibri"/>
        <family val="2"/>
      </rPr>
      <t>(BG)</t>
    </r>
    <r>
      <rPr>
        <vertAlign val="superscript"/>
        <sz val="12.6"/>
        <color theme="1"/>
        <rFont val="Calibri"/>
        <family val="2"/>
      </rPr>
      <t>2</t>
    </r>
    <r>
      <rPr>
        <sz val="12.6"/>
        <color theme="1"/>
        <rFont val="Calibri"/>
        <family val="2"/>
      </rPr>
      <t xml:space="preserve"> ≤ </t>
    </r>
    <r>
      <rPr>
        <sz val="11.35"/>
        <color theme="1"/>
        <rFont val="Calibri"/>
        <family val="2"/>
      </rPr>
      <t>1)</t>
    </r>
  </si>
  <si>
    <r>
      <t xml:space="preserve">This spreadsheet consists of three sections (color coded). </t>
    </r>
    <r>
      <rPr>
        <i/>
        <sz val="14"/>
        <color theme="1"/>
        <rFont val="Calibri"/>
        <family val="2"/>
        <scheme val="minor"/>
      </rPr>
      <t xml:space="preserve"> Italicized</t>
    </r>
    <r>
      <rPr>
        <sz val="14"/>
        <color theme="1"/>
        <rFont val="Calibri"/>
        <family val="2"/>
        <scheme val="minor"/>
      </rPr>
      <t xml:space="preserve"> entries correspond to drop down menus.</t>
    </r>
  </si>
  <si>
    <t>3. MDI: Reports in the units of the outcome.</t>
  </si>
  <si>
    <t>2. MDES: Reports the percent of the standard deviation of the outcome y for both binary and continuous outcomes.</t>
  </si>
  <si>
    <t>6. Binary Outcomes: Mean of the outcome variable, p(y): 0 &lt; p(y) &lt; 1</t>
  </si>
  <si>
    <t>7. Continuous Outcomes: Standard deviation (SD of y [&gt; 0])</t>
  </si>
  <si>
    <r>
      <t xml:space="preserve">8. Intraclass Correlation Coefficient (ICC): Only for group designs: 0 </t>
    </r>
    <r>
      <rPr>
        <sz val="14"/>
        <color theme="1"/>
        <rFont val="Calibri"/>
        <family val="2"/>
      </rPr>
      <t>≤</t>
    </r>
    <r>
      <rPr>
        <sz val="12.6"/>
        <color theme="1"/>
        <rFont val="Calibri"/>
        <family val="2"/>
      </rPr>
      <t xml:space="preserve"> ICC ≤</t>
    </r>
    <r>
      <rPr>
        <sz val="11.35"/>
        <color theme="1"/>
        <rFont val="Calibri"/>
        <family val="2"/>
      </rPr>
      <t xml:space="preserve"> 1</t>
    </r>
  </si>
  <si>
    <r>
      <t>9. R</t>
    </r>
    <r>
      <rPr>
        <vertAlign val="subscript"/>
        <sz val="14"/>
        <color theme="1"/>
        <rFont val="Calibri"/>
        <family val="2"/>
        <scheme val="minor"/>
      </rPr>
      <t>(WG)</t>
    </r>
    <r>
      <rPr>
        <vertAlign val="superscript"/>
        <sz val="14"/>
        <color theme="1"/>
        <rFont val="Calibri"/>
        <family val="2"/>
        <scheme val="minor"/>
      </rPr>
      <t>2</t>
    </r>
    <r>
      <rPr>
        <sz val="14"/>
        <color theme="1"/>
        <rFont val="Calibri"/>
        <family val="2"/>
        <scheme val="minor"/>
      </rPr>
      <t xml:space="preserve"> : For individual or group levels of assignment, the proportion of the individual-level (or for group designs, within-group individual level) variance of outcome y explained by covariates x</t>
    </r>
  </si>
  <si>
    <r>
      <t>10. R</t>
    </r>
    <r>
      <rPr>
        <vertAlign val="subscript"/>
        <sz val="14"/>
        <color theme="1"/>
        <rFont val="Calibri"/>
        <family val="2"/>
        <scheme val="minor"/>
      </rPr>
      <t>(BG)</t>
    </r>
    <r>
      <rPr>
        <vertAlign val="superscript"/>
        <sz val="14"/>
        <color theme="1"/>
        <rFont val="Calibri"/>
        <family val="2"/>
        <scheme val="minor"/>
      </rPr>
      <t>2</t>
    </r>
    <r>
      <rPr>
        <sz val="14"/>
        <color theme="1"/>
        <rFont val="Calibri"/>
        <family val="2"/>
        <scheme val="minor"/>
      </rPr>
      <t xml:space="preserve"> : For group-level assignment designs, the proportion of the group-level variance of the outcome y explained by covariates x</t>
    </r>
  </si>
  <si>
    <t>3. Total Number of Groups (g):  Only for randomization at the group level; g &gt; 1</t>
  </si>
  <si>
    <t>4. Probability of Assignment to the Treatment Group (p): 0 &lt; p &lt; 1</t>
  </si>
  <si>
    <t>MDES = minimum detectable effect size; MDI = minimum detectable impact.</t>
  </si>
  <si>
    <r>
      <t>1. Total Number of Individuals in the sample (n) contributing to the impact analysis (</t>
    </r>
    <r>
      <rPr>
        <u/>
        <sz val="14"/>
        <color theme="1"/>
        <rFont val="Calibri"/>
        <family val="2"/>
        <scheme val="minor"/>
      </rPr>
      <t>note: this is the sample size after non-response)</t>
    </r>
  </si>
  <si>
    <r>
      <t xml:space="preserve">1. Enter the total number of individuals in the sample (n) contributing to the impact analysis </t>
    </r>
    <r>
      <rPr>
        <u/>
        <sz val="14"/>
        <color theme="1"/>
        <rFont val="Calibri"/>
        <family val="2"/>
        <scheme val="minor"/>
      </rPr>
      <t>(note: this is the sample size after non-response)</t>
    </r>
  </si>
  <si>
    <t>2. Level of Randomization: Individual or Group</t>
  </si>
  <si>
    <t>End of worksheet.</t>
  </si>
  <si>
    <t>blank row.</t>
  </si>
  <si>
    <t>Blank row.</t>
  </si>
  <si>
    <r>
      <t xml:space="preserve">1. Level of Significance of the Test: 0.01, </t>
    </r>
    <r>
      <rPr>
        <b/>
        <i/>
        <sz val="14"/>
        <color theme="1"/>
        <rFont val="Calibri"/>
        <family val="2"/>
        <scheme val="minor"/>
      </rPr>
      <t xml:space="preserve">0.05, </t>
    </r>
    <r>
      <rPr>
        <i/>
        <sz val="14"/>
        <color theme="1"/>
        <rFont val="Calibri"/>
        <family val="2"/>
        <scheme val="minor"/>
      </rPr>
      <t>or 0.10</t>
    </r>
    <r>
      <rPr>
        <i/>
        <sz val="14"/>
        <color rgb="FFDCE6F1"/>
        <rFont val="Calibri"/>
        <family val="2"/>
        <scheme val="minor"/>
      </rPr>
      <t xml:space="preserve"> (0.05 is default; drop down menu)</t>
    </r>
  </si>
  <si>
    <r>
      <t xml:space="preserve">2. Number of Sides of the Test: One or </t>
    </r>
    <r>
      <rPr>
        <b/>
        <i/>
        <sz val="14"/>
        <color theme="1"/>
        <rFont val="Calibri"/>
        <family val="2"/>
        <scheme val="minor"/>
      </rPr>
      <t>Two</t>
    </r>
    <r>
      <rPr>
        <b/>
        <i/>
        <sz val="14"/>
        <color rgb="FFDCE6F1"/>
        <rFont val="Calibri"/>
        <family val="2"/>
        <scheme val="minor"/>
      </rPr>
      <t xml:space="preserve"> (Two is default; drop down menu)</t>
    </r>
  </si>
  <si>
    <r>
      <t xml:space="preserve">3. Power Level: 0.70, </t>
    </r>
    <r>
      <rPr>
        <b/>
        <i/>
        <sz val="14"/>
        <color theme="1"/>
        <rFont val="Calibri"/>
        <family val="2"/>
        <scheme val="minor"/>
      </rPr>
      <t>0.80,</t>
    </r>
    <r>
      <rPr>
        <i/>
        <sz val="14"/>
        <color theme="1"/>
        <rFont val="Calibri"/>
        <family val="2"/>
        <scheme val="minor"/>
      </rPr>
      <t xml:space="preserve"> or 0.90 </t>
    </r>
    <r>
      <rPr>
        <i/>
        <sz val="14"/>
        <color rgb="FFDCE6F1"/>
        <rFont val="Calibri"/>
        <family val="2"/>
        <scheme val="minor"/>
      </rPr>
      <t>(0.80 is default; drop down menu)</t>
    </r>
  </si>
  <si>
    <t>1. Total Number of individuals in the sample (n) contributing to the impact analysis (same as B.1).</t>
  </si>
  <si>
    <t>MDI and MDES Calculations for Random Assignment of Individuals.</t>
  </si>
  <si>
    <t>MDI and MDES Calculations for Random Assignment of Groups.</t>
  </si>
  <si>
    <t>5. Type of Outcome: Binary or Continuous (drop down menu)</t>
  </si>
  <si>
    <t>This workbook is the property of Mathematica.</t>
  </si>
  <si>
    <t xml:space="preserve">(1) random assignment of individuals, and (2) random assignment of groups or clusters. </t>
  </si>
  <si>
    <t>(While this tool can be used for MDI calculations for quasi-experimental designs (QEDs) as well, it is likely that the reported MDIs in this calculator will be smaller than the true MDIs that account for the correlation between covariates and the treatment indicator).</t>
  </si>
  <si>
    <r>
      <t>A. Parameters Fixed by the Commissioner (Parameters in bold are the defaults)</t>
    </r>
    <r>
      <rPr>
        <b/>
        <sz val="14"/>
        <color theme="4" tint="0.79998168889431442"/>
        <rFont val="Calibri"/>
        <family val="2"/>
        <scheme val="minor"/>
      </rPr>
      <t xml:space="preserve"> (blue section)</t>
    </r>
  </si>
  <si>
    <r>
      <t xml:space="preserve">B. Parameters Fixed by the Study Design </t>
    </r>
    <r>
      <rPr>
        <b/>
        <sz val="14"/>
        <color theme="9" tint="0.59999389629810485"/>
        <rFont val="Calibri"/>
        <family val="2"/>
        <scheme val="minor"/>
      </rPr>
      <t>(tan section)</t>
    </r>
  </si>
  <si>
    <r>
      <t xml:space="preserve">C. MDES and MDI </t>
    </r>
    <r>
      <rPr>
        <b/>
        <sz val="14"/>
        <color theme="6" tint="0.59999389629810485"/>
        <rFont val="Calibri"/>
        <family val="2"/>
        <scheme val="minor"/>
      </rPr>
      <t>(green section)</t>
    </r>
  </si>
  <si>
    <r>
      <t xml:space="preserve">b. Parameters Fixed by the Study Design </t>
    </r>
    <r>
      <rPr>
        <b/>
        <sz val="14"/>
        <color rgb="FFFCD5B4"/>
        <rFont val="Calibri"/>
        <family val="2"/>
        <scheme val="minor"/>
      </rPr>
      <t>(tan section) enter answers in column M</t>
    </r>
  </si>
  <si>
    <r>
      <t xml:space="preserve">a. Parameters Fixed by the Commissioner </t>
    </r>
    <r>
      <rPr>
        <b/>
        <sz val="14"/>
        <color rgb="FFDCE6F1"/>
        <rFont val="Calibri"/>
        <family val="2"/>
        <scheme val="minor"/>
      </rPr>
      <t>(blue section) enter answers in columns C, G, and J</t>
    </r>
  </si>
  <si>
    <r>
      <t>a. Parameters Fixed by the Commissioner</t>
    </r>
    <r>
      <rPr>
        <b/>
        <sz val="14"/>
        <color rgb="FFDCE6F1"/>
        <rFont val="Calibri"/>
        <family val="2"/>
        <scheme val="minor"/>
      </rPr>
      <t xml:space="preserve"> (blue section) enter answers in columns C, G, and J</t>
    </r>
  </si>
  <si>
    <r>
      <t>b. Parameters Fixed by the Study Design</t>
    </r>
    <r>
      <rPr>
        <b/>
        <sz val="14"/>
        <color theme="9" tint="0.59999389629810485"/>
        <rFont val="Calibri"/>
        <family val="2"/>
        <scheme val="minor"/>
      </rPr>
      <t xml:space="preserve"> (tan section) enter answers in column 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</si>
</sst>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b/>
      <sz val="11"/>
      <color theme="1"/>
      <name val="Calibri"/>
      <family val="2"/>
      <scheme val="minor"/>
    </font>
    <font>
      <vertAlign val="superscript"/>
      <sz val="11"/>
      <color theme="1"/>
      <name val="Calibri"/>
      <family val="2"/>
      <scheme val="minor"/>
    </font>
    <font>
      <vertAlign val="subscrip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4"/>
      <color theme="1"/>
      <name val="Calibri"/>
      <family val="2"/>
      <scheme val="minor"/>
    </font>
    <font>
      <i/>
      <sz val="11"/>
      <color theme="1"/>
      <name val="Calibri"/>
      <family val="2"/>
      <scheme val="minor"/>
    </font>
    <font>
      <b/>
      <sz val="14"/>
      <name val="Calibri"/>
      <family val="2"/>
      <scheme val="minor"/>
    </font>
    <font>
      <b/>
      <i/>
      <sz val="14"/>
      <color theme="1"/>
      <name val="Calibri"/>
      <family val="2"/>
      <scheme val="minor"/>
    </font>
    <font>
      <i/>
      <sz val="14"/>
      <color theme="1"/>
      <name val="Calibri"/>
      <family val="2"/>
      <scheme val="minor"/>
    </font>
    <font>
      <sz val="14"/>
      <color theme="1"/>
      <name val="Calibri"/>
      <family val="2"/>
      <scheme val="minor"/>
    </font>
    <font>
      <i/>
      <vertAlign val="subscript"/>
      <sz val="14"/>
      <color theme="1"/>
      <name val="Calibri"/>
      <family val="2"/>
      <scheme val="minor"/>
    </font>
    <font>
      <i/>
      <vertAlign val="superscript"/>
      <sz val="14"/>
      <color theme="1"/>
      <name val="Calibri"/>
      <family val="2"/>
      <scheme val="minor"/>
    </font>
    <font>
      <sz val="13"/>
      <color theme="1"/>
      <name val="Calibri"/>
      <family val="2"/>
      <scheme val="minor"/>
    </font>
    <font>
      <sz val="14"/>
      <name val="Calibri"/>
      <family val="2"/>
      <scheme val="minor"/>
    </font>
    <font>
      <b/>
      <sz val="16"/>
      <color theme="1"/>
      <name val="Calibri"/>
      <family val="2"/>
      <scheme val="minor"/>
    </font>
    <font>
      <i/>
      <sz val="12.6"/>
      <color theme="1"/>
      <name val="Calibri"/>
      <family val="2"/>
    </font>
    <font>
      <sz val="14"/>
      <color theme="1"/>
      <name val="Calibri"/>
      <family val="2"/>
    </font>
    <font>
      <sz val="12.6"/>
      <color theme="1"/>
      <name val="Calibri"/>
      <family val="2"/>
    </font>
    <font>
      <i/>
      <sz val="11.35"/>
      <color theme="1"/>
      <name val="Calibri"/>
      <family val="2"/>
    </font>
    <font>
      <i/>
      <vertAlign val="subscript"/>
      <sz val="12.6"/>
      <color theme="1"/>
      <name val="Calibri"/>
      <family val="2"/>
    </font>
    <font>
      <i/>
      <vertAlign val="superscript"/>
      <sz val="12.6"/>
      <color theme="1"/>
      <name val="Calibri"/>
      <family val="2"/>
    </font>
    <font>
      <sz val="12"/>
      <color theme="4" tint="0.79998168889431442"/>
      <name val="Calibri"/>
      <family val="2"/>
      <scheme val="minor"/>
    </font>
    <font>
      <sz val="12"/>
      <color theme="9" tint="0.59999389629810485"/>
      <name val="Calibri"/>
      <family val="2"/>
      <scheme val="minor"/>
    </font>
    <font>
      <u/>
      <sz val="11"/>
      <color theme="10"/>
      <name val="Calibri"/>
      <family val="2"/>
      <scheme val="minor"/>
    </font>
    <font>
      <u/>
      <sz val="11"/>
      <color theme="11"/>
      <name val="Calibri"/>
      <family val="2"/>
      <scheme val="minor"/>
    </font>
    <font>
      <vertAlign val="subscript"/>
      <sz val="14"/>
      <color theme="1"/>
      <name val="Calibri"/>
      <family val="2"/>
      <scheme val="minor"/>
    </font>
    <font>
      <vertAlign val="superscript"/>
      <sz val="14"/>
      <color theme="1"/>
      <name val="Calibri"/>
      <family val="2"/>
      <scheme val="minor"/>
    </font>
    <font>
      <vertAlign val="subscript"/>
      <sz val="12.6"/>
      <color theme="1"/>
      <name val="Calibri"/>
      <family val="2"/>
    </font>
    <font>
      <vertAlign val="superscript"/>
      <sz val="12.6"/>
      <color theme="1"/>
      <name val="Calibri"/>
      <family val="2"/>
    </font>
    <font>
      <sz val="11.35"/>
      <color theme="1"/>
      <name val="Calibri"/>
      <family val="2"/>
    </font>
    <font>
      <u/>
      <sz val="14"/>
      <color theme="1"/>
      <name val="Calibri"/>
      <family val="2"/>
      <scheme val="minor"/>
    </font>
    <font>
      <b/>
      <sz val="10"/>
      <color theme="1"/>
      <name val="Calibri"/>
      <family val="2"/>
      <scheme val="minor"/>
    </font>
    <font>
      <sz val="11"/>
      <color theme="0"/>
      <name val="Calibri"/>
      <family val="2"/>
      <scheme val="minor"/>
    </font>
    <font>
      <sz val="14"/>
      <color theme="0"/>
      <name val="Calibri"/>
      <family val="2"/>
      <scheme val="minor"/>
    </font>
    <font>
      <i/>
      <sz val="14"/>
      <color rgb="FFDCE6F1"/>
      <name val="Calibri"/>
      <family val="2"/>
      <scheme val="minor"/>
    </font>
    <font>
      <b/>
      <i/>
      <sz val="14"/>
      <color rgb="FFDCE6F1"/>
      <name val="Calibri"/>
      <family val="2"/>
      <scheme val="minor"/>
    </font>
    <font>
      <sz val="12"/>
      <color theme="0"/>
      <name val="Calibri"/>
      <family val="2"/>
      <scheme val="minor"/>
    </font>
    <font>
      <b/>
      <sz val="14"/>
      <color theme="4" tint="0.79998168889431442"/>
      <name val="Calibri"/>
      <family val="2"/>
      <scheme val="minor"/>
    </font>
    <font>
      <b/>
      <sz val="14"/>
      <color theme="9" tint="0.59999389629810485"/>
      <name val="Calibri"/>
      <family val="2"/>
      <scheme val="minor"/>
    </font>
    <font>
      <b/>
      <sz val="14"/>
      <color theme="6" tint="0.59999389629810485"/>
      <name val="Calibri"/>
      <family val="2"/>
      <scheme val="minor"/>
    </font>
    <font>
      <b/>
      <sz val="14"/>
      <color rgb="FFDCE6F1"/>
      <name val="Calibri"/>
      <family val="2"/>
      <scheme val="minor"/>
    </font>
    <font>
      <b/>
      <sz val="14"/>
      <color rgb="FFFCD5B4"/>
      <name val="Calibri"/>
      <family val="2"/>
      <scheme val="minor"/>
    </font>
    <font>
      <b/>
      <sz val="15"/>
      <color theme="3"/>
      <name val="Calibri"/>
      <family val="2"/>
      <scheme val="minor"/>
    </font>
    <font>
      <b/>
      <sz val="13"/>
      <color theme="3"/>
      <name val="Calibri"/>
      <family val="2"/>
      <scheme val="minor"/>
    </font>
    <font>
      <b/>
      <sz val="16"/>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rgb="FFFFFF00"/>
        <bgColor indexed="64"/>
      </patternFill>
    </fill>
  </fills>
  <borders count="38">
    <border>
      <left/>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medium">
        <color auto="1"/>
      </bottom>
      <diagonal/>
    </border>
    <border>
      <left style="medium">
        <color auto="1"/>
      </left>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indexed="64"/>
      </right>
      <top style="thin">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medium">
        <color auto="1"/>
      </left>
      <right style="thin">
        <color indexed="64"/>
      </right>
      <top/>
      <bottom style="thin">
        <color auto="1"/>
      </bottom>
      <diagonal/>
    </border>
    <border>
      <left style="medium">
        <color auto="1"/>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top/>
      <bottom style="thick">
        <color theme="4"/>
      </bottom>
      <diagonal/>
    </border>
    <border>
      <left/>
      <right/>
      <top/>
      <bottom style="thick">
        <color theme="4" tint="0.499984740745262"/>
      </bottom>
      <diagonal/>
    </border>
  </borders>
  <cellStyleXfs count="5">
    <xf numFmtId="0" fontId="0" fillId="0" borderId="0"/>
    <xf numFmtId="0" fontId="26" fillId="0" borderId="0" applyNumberFormat="0" applyFill="0" applyBorder="0" applyAlignment="0" applyProtection="0"/>
    <xf numFmtId="0" fontId="27" fillId="0" borderId="0" applyNumberFormat="0" applyFill="0" applyBorder="0" applyAlignment="0" applyProtection="0"/>
    <xf numFmtId="0" fontId="45" fillId="0" borderId="36" applyNumberFormat="0" applyFill="0" applyAlignment="0" applyProtection="0"/>
    <xf numFmtId="0" fontId="46" fillId="0" borderId="37" applyNumberFormat="0" applyFill="0" applyAlignment="0" applyProtection="0"/>
  </cellStyleXfs>
  <cellXfs count="154">
    <xf numFmtId="0" fontId="0" fillId="0" borderId="0" xfId="0"/>
    <xf numFmtId="0" fontId="5" fillId="0" borderId="0" xfId="0" applyFont="1"/>
    <xf numFmtId="0" fontId="5" fillId="0" borderId="0" xfId="0" applyFont="1" applyFill="1"/>
    <xf numFmtId="0" fontId="0" fillId="0" borderId="0" xfId="0" applyFill="1"/>
    <xf numFmtId="0" fontId="12" fillId="0" borderId="0" xfId="0" applyFont="1"/>
    <xf numFmtId="0" fontId="7" fillId="0" borderId="0" xfId="0" applyFont="1" applyFill="1"/>
    <xf numFmtId="0" fontId="12" fillId="0" borderId="0" xfId="0" applyFont="1" applyFill="1"/>
    <xf numFmtId="0" fontId="16" fillId="0" borderId="0" xfId="0" applyFont="1"/>
    <xf numFmtId="0" fontId="12" fillId="3" borderId="0" xfId="0" applyFont="1" applyFill="1" applyBorder="1"/>
    <xf numFmtId="0" fontId="12" fillId="4" borderId="0" xfId="0" applyFont="1" applyFill="1" applyBorder="1"/>
    <xf numFmtId="0" fontId="0" fillId="0" borderId="0" xfId="0" applyFont="1"/>
    <xf numFmtId="0" fontId="15" fillId="0" borderId="0" xfId="0" applyFont="1"/>
    <xf numFmtId="0" fontId="15" fillId="0" borderId="0" xfId="0" applyFont="1" applyFill="1"/>
    <xf numFmtId="0" fontId="12" fillId="2" borderId="0" xfId="0" applyFont="1" applyFill="1" applyBorder="1"/>
    <xf numFmtId="0" fontId="8" fillId="0" borderId="4" xfId="0" applyFont="1" applyBorder="1"/>
    <xf numFmtId="164" fontId="0" fillId="0" borderId="5" xfId="0" applyNumberFormat="1" applyFont="1" applyBorder="1"/>
    <xf numFmtId="0" fontId="12" fillId="4" borderId="6" xfId="0" applyFont="1" applyFill="1" applyBorder="1"/>
    <xf numFmtId="0" fontId="12" fillId="3" borderId="16" xfId="0" applyFont="1" applyFill="1" applyBorder="1"/>
    <xf numFmtId="0" fontId="12" fillId="3" borderId="6" xfId="0" applyFont="1" applyFill="1" applyBorder="1"/>
    <xf numFmtId="0" fontId="12" fillId="4" borderId="16" xfId="0" applyFont="1" applyFill="1" applyBorder="1"/>
    <xf numFmtId="0" fontId="24" fillId="3" borderId="17" xfId="0" applyFont="1" applyFill="1" applyBorder="1"/>
    <xf numFmtId="0" fontId="24" fillId="3" borderId="13" xfId="0" applyFont="1" applyFill="1" applyBorder="1"/>
    <xf numFmtId="0" fontId="24" fillId="3" borderId="15" xfId="0" applyFont="1" applyFill="1" applyBorder="1"/>
    <xf numFmtId="0" fontId="25" fillId="4" borderId="17" xfId="0" applyFont="1" applyFill="1" applyBorder="1"/>
    <xf numFmtId="0" fontId="25" fillId="4" borderId="13" xfId="0" applyFont="1" applyFill="1" applyBorder="1"/>
    <xf numFmtId="0" fontId="25" fillId="4" borderId="15" xfId="0" applyFont="1" applyFill="1" applyBorder="1"/>
    <xf numFmtId="0" fontId="12" fillId="2" borderId="16" xfId="0" applyFont="1" applyFill="1" applyBorder="1"/>
    <xf numFmtId="0" fontId="5" fillId="2" borderId="17" xfId="0" applyFont="1" applyFill="1" applyBorder="1"/>
    <xf numFmtId="0" fontId="5" fillId="2" borderId="13" xfId="0" applyFont="1" applyFill="1" applyBorder="1"/>
    <xf numFmtId="0" fontId="12" fillId="2" borderId="6" xfId="0" applyFont="1" applyFill="1" applyBorder="1"/>
    <xf numFmtId="0" fontId="5" fillId="2" borderId="15" xfId="0" applyFont="1" applyFill="1" applyBorder="1"/>
    <xf numFmtId="0" fontId="0" fillId="0" borderId="0" xfId="0" applyProtection="1"/>
    <xf numFmtId="0" fontId="5" fillId="0" borderId="0" xfId="0" applyFont="1" applyProtection="1"/>
    <xf numFmtId="0" fontId="4" fillId="0" borderId="0" xfId="0" applyFont="1" applyFill="1" applyAlignment="1" applyProtection="1">
      <alignment horizontal="center"/>
    </xf>
    <xf numFmtId="2" fontId="6" fillId="0" borderId="0" xfId="0" applyNumberFormat="1" applyFont="1" applyFill="1" applyAlignment="1" applyProtection="1">
      <alignment horizontal="center"/>
    </xf>
    <xf numFmtId="2" fontId="10" fillId="5" borderId="0" xfId="0" applyNumberFormat="1" applyFont="1" applyFill="1" applyBorder="1" applyProtection="1">
      <protection locked="0"/>
    </xf>
    <xf numFmtId="0" fontId="10" fillId="5" borderId="0" xfId="0" applyFont="1" applyFill="1" applyBorder="1" applyProtection="1">
      <protection locked="0"/>
    </xf>
    <xf numFmtId="3" fontId="10" fillId="4" borderId="13" xfId="0" applyNumberFormat="1" applyFont="1" applyFill="1" applyBorder="1" applyProtection="1">
      <protection locked="0"/>
    </xf>
    <xf numFmtId="0" fontId="10" fillId="6" borderId="13" xfId="0" applyFont="1" applyFill="1" applyBorder="1" applyAlignment="1" applyProtection="1">
      <alignment horizontal="right"/>
      <protection locked="0"/>
    </xf>
    <xf numFmtId="0" fontId="10" fillId="4" borderId="13" xfId="0" applyFont="1" applyFill="1" applyBorder="1" applyAlignment="1" applyProtection="1">
      <alignment horizontal="right"/>
      <protection locked="0"/>
    </xf>
    <xf numFmtId="2" fontId="10" fillId="4" borderId="13" xfId="0" applyNumberFormat="1" applyFont="1" applyFill="1" applyBorder="1" applyProtection="1">
      <protection locked="0"/>
    </xf>
    <xf numFmtId="0" fontId="10" fillId="4" borderId="13" xfId="0" applyFont="1" applyFill="1" applyBorder="1" applyProtection="1">
      <protection locked="0"/>
    </xf>
    <xf numFmtId="0" fontId="17" fillId="0" borderId="0" xfId="0" applyFont="1" applyProtection="1">
      <protection locked="0"/>
    </xf>
    <xf numFmtId="0" fontId="7" fillId="0" borderId="0" xfId="0" applyFont="1" applyProtection="1">
      <protection locked="0"/>
    </xf>
    <xf numFmtId="0" fontId="1" fillId="0" borderId="0" xfId="0" applyFont="1" applyProtection="1">
      <protection locked="0"/>
    </xf>
    <xf numFmtId="0" fontId="0" fillId="0" borderId="0" xfId="0" applyProtection="1">
      <protection locked="0"/>
    </xf>
    <xf numFmtId="0" fontId="5" fillId="0" borderId="0" xfId="0" applyFont="1" applyProtection="1">
      <protection locked="0"/>
    </xf>
    <xf numFmtId="0" fontId="10" fillId="3" borderId="16" xfId="0" applyFont="1" applyFill="1" applyBorder="1" applyProtection="1">
      <protection locked="0"/>
    </xf>
    <xf numFmtId="0" fontId="10" fillId="3" borderId="17" xfId="0" applyFont="1" applyFill="1" applyBorder="1" applyProtection="1">
      <protection locked="0"/>
    </xf>
    <xf numFmtId="0" fontId="11" fillId="3" borderId="12" xfId="0" applyFont="1" applyFill="1" applyBorder="1" applyProtection="1">
      <protection locked="0"/>
    </xf>
    <xf numFmtId="0" fontId="11" fillId="3" borderId="0" xfId="0" applyFont="1" applyFill="1" applyBorder="1" applyProtection="1">
      <protection locked="0"/>
    </xf>
    <xf numFmtId="2" fontId="11" fillId="3" borderId="13" xfId="0" applyNumberFormat="1" applyFont="1" applyFill="1" applyBorder="1" applyProtection="1">
      <protection locked="0"/>
    </xf>
    <xf numFmtId="0" fontId="11" fillId="3" borderId="1" xfId="0" applyFont="1" applyFill="1" applyBorder="1" applyProtection="1">
      <protection locked="0"/>
    </xf>
    <xf numFmtId="0" fontId="12" fillId="3" borderId="1" xfId="0" applyFont="1" applyFill="1" applyBorder="1" applyProtection="1">
      <protection locked="0"/>
    </xf>
    <xf numFmtId="0" fontId="11" fillId="3" borderId="11" xfId="0" applyFont="1" applyFill="1" applyBorder="1" applyProtection="1">
      <protection locked="0"/>
    </xf>
    <xf numFmtId="0" fontId="11" fillId="4" borderId="12" xfId="0" applyFont="1" applyFill="1" applyBorder="1" applyProtection="1">
      <protection locked="0"/>
    </xf>
    <xf numFmtId="0" fontId="11" fillId="4" borderId="0" xfId="0" applyFont="1" applyFill="1" applyBorder="1" applyProtection="1">
      <protection locked="0"/>
    </xf>
    <xf numFmtId="0" fontId="11" fillId="4" borderId="14" xfId="0" applyFont="1" applyFill="1" applyBorder="1" applyProtection="1">
      <protection locked="0"/>
    </xf>
    <xf numFmtId="0" fontId="11" fillId="4" borderId="6" xfId="0" applyFont="1" applyFill="1" applyBorder="1" applyProtection="1">
      <protection locked="0"/>
    </xf>
    <xf numFmtId="0" fontId="7" fillId="0" borderId="1" xfId="0" applyFont="1" applyFill="1" applyBorder="1" applyAlignment="1" applyProtection="1">
      <alignment horizontal="center"/>
      <protection hidden="1"/>
    </xf>
    <xf numFmtId="0" fontId="7" fillId="0" borderId="3" xfId="0" applyFont="1" applyFill="1" applyBorder="1" applyAlignment="1" applyProtection="1">
      <alignment horizontal="center"/>
      <protection hidden="1"/>
    </xf>
    <xf numFmtId="2" fontId="0" fillId="0" borderId="0" xfId="0" applyNumberFormat="1" applyProtection="1"/>
    <xf numFmtId="2" fontId="0" fillId="0" borderId="0" xfId="0" applyNumberFormat="1" applyAlignment="1" applyProtection="1">
      <alignment horizontal="right"/>
    </xf>
    <xf numFmtId="0" fontId="0" fillId="0" borderId="0" xfId="0" applyAlignment="1" applyProtection="1">
      <alignment horizontal="center"/>
    </xf>
    <xf numFmtId="2" fontId="0" fillId="0" borderId="0" xfId="0" applyNumberFormat="1" applyAlignment="1" applyProtection="1">
      <alignment horizontal="left"/>
    </xf>
    <xf numFmtId="0" fontId="0" fillId="0" borderId="0" xfId="0" applyAlignment="1" applyProtection="1">
      <alignment horizontal="left"/>
    </xf>
    <xf numFmtId="0" fontId="4" fillId="0" borderId="0" xfId="0" applyFont="1" applyProtection="1"/>
    <xf numFmtId="0" fontId="8" fillId="0" borderId="2" xfId="0" applyFont="1" applyBorder="1"/>
    <xf numFmtId="17" fontId="0" fillId="0" borderId="3" xfId="0" applyNumberFormat="1" applyFont="1" applyBorder="1"/>
    <xf numFmtId="0" fontId="5" fillId="0" borderId="0" xfId="0" applyFont="1" applyAlignment="1" applyProtection="1">
      <alignment horizontal="left"/>
    </xf>
    <xf numFmtId="2" fontId="6" fillId="0" borderId="0" xfId="0" applyNumberFormat="1" applyFont="1" applyFill="1" applyAlignment="1" applyProtection="1">
      <alignment horizontal="left"/>
    </xf>
    <xf numFmtId="0" fontId="5" fillId="0" borderId="0" xfId="0" applyFont="1" applyFill="1" applyAlignment="1" applyProtection="1">
      <alignment horizontal="left"/>
    </xf>
    <xf numFmtId="2" fontId="10" fillId="4" borderId="15" xfId="0" applyNumberFormat="1" applyFont="1" applyFill="1" applyBorder="1" applyProtection="1">
      <protection locked="0"/>
    </xf>
    <xf numFmtId="2" fontId="0" fillId="0" borderId="0" xfId="0" applyNumberFormat="1" applyAlignment="1">
      <alignment horizontal="center"/>
    </xf>
    <xf numFmtId="0" fontId="0" fillId="0" borderId="0" xfId="0" applyFill="1" applyProtection="1"/>
    <xf numFmtId="0" fontId="7" fillId="0" borderId="19" xfId="0" applyFont="1" applyFill="1" applyBorder="1" applyAlignment="1" applyProtection="1">
      <alignment horizontal="center"/>
      <protection hidden="1"/>
    </xf>
    <xf numFmtId="0" fontId="7" fillId="0" borderId="10" xfId="0" applyFont="1" applyFill="1" applyBorder="1" applyAlignment="1" applyProtection="1">
      <alignment horizontal="center"/>
      <protection hidden="1"/>
    </xf>
    <xf numFmtId="3" fontId="12" fillId="2" borderId="20" xfId="0" applyNumberFormat="1" applyFont="1" applyFill="1" applyBorder="1" applyAlignment="1" applyProtection="1">
      <alignment horizontal="center"/>
    </xf>
    <xf numFmtId="3" fontId="12" fillId="2" borderId="21" xfId="0" applyNumberFormat="1" applyFont="1" applyFill="1" applyBorder="1" applyAlignment="1" applyProtection="1">
      <alignment horizontal="center"/>
    </xf>
    <xf numFmtId="3" fontId="12" fillId="2" borderId="22" xfId="0" applyNumberFormat="1" applyFont="1" applyFill="1" applyBorder="1" applyAlignment="1" applyProtection="1">
      <alignment horizontal="center"/>
    </xf>
    <xf numFmtId="2" fontId="0" fillId="7" borderId="13" xfId="0" applyNumberFormat="1" applyFill="1" applyBorder="1" applyAlignment="1">
      <alignment horizontal="center"/>
    </xf>
    <xf numFmtId="2" fontId="1" fillId="7" borderId="13" xfId="0" applyNumberFormat="1" applyFont="1" applyFill="1" applyBorder="1" applyAlignment="1">
      <alignment horizontal="center"/>
    </xf>
    <xf numFmtId="2" fontId="1" fillId="7" borderId="15" xfId="0" applyNumberFormat="1" applyFont="1" applyFill="1" applyBorder="1" applyAlignment="1">
      <alignment horizontal="center"/>
    </xf>
    <xf numFmtId="2" fontId="0" fillId="7" borderId="24" xfId="0" applyNumberFormat="1" applyFill="1" applyBorder="1" applyAlignment="1">
      <alignment horizontal="center"/>
    </xf>
    <xf numFmtId="2" fontId="0" fillId="7" borderId="25" xfId="0" applyNumberFormat="1" applyFill="1" applyBorder="1" applyAlignment="1">
      <alignment horizontal="center"/>
    </xf>
    <xf numFmtId="2" fontId="1" fillId="7" borderId="25" xfId="0" applyNumberFormat="1" applyFont="1" applyFill="1" applyBorder="1" applyAlignment="1">
      <alignment horizontal="center"/>
    </xf>
    <xf numFmtId="2" fontId="1" fillId="7" borderId="26" xfId="0" applyNumberFormat="1" applyFont="1" applyFill="1" applyBorder="1" applyAlignment="1">
      <alignment horizontal="center"/>
    </xf>
    <xf numFmtId="0" fontId="12" fillId="4" borderId="12" xfId="0" applyFont="1" applyFill="1" applyBorder="1" applyProtection="1">
      <protection locked="0"/>
    </xf>
    <xf numFmtId="0" fontId="7" fillId="0" borderId="29" xfId="0" applyFont="1" applyFill="1" applyBorder="1" applyAlignment="1" applyProtection="1">
      <alignment horizontal="center"/>
      <protection hidden="1"/>
    </xf>
    <xf numFmtId="0" fontId="7" fillId="0" borderId="30" xfId="0" applyFont="1" applyFill="1" applyBorder="1" applyAlignment="1" applyProtection="1">
      <alignment horizontal="center"/>
      <protection hidden="1"/>
    </xf>
    <xf numFmtId="2" fontId="7" fillId="0" borderId="31" xfId="0" applyNumberFormat="1" applyFont="1" applyFill="1" applyBorder="1" applyAlignment="1" applyProtection="1">
      <alignment horizontal="center"/>
      <protection hidden="1"/>
    </xf>
    <xf numFmtId="2" fontId="12" fillId="2" borderId="32" xfId="0" applyNumberFormat="1" applyFont="1" applyFill="1" applyBorder="1" applyAlignment="1" applyProtection="1">
      <alignment horizontal="center"/>
    </xf>
    <xf numFmtId="2" fontId="16" fillId="2" borderId="23" xfId="0" applyNumberFormat="1" applyFont="1" applyFill="1" applyBorder="1" applyAlignment="1" applyProtection="1">
      <alignment horizontal="center"/>
    </xf>
    <xf numFmtId="0" fontId="34" fillId="7" borderId="28" xfId="0" applyFont="1" applyFill="1" applyBorder="1" applyAlignment="1">
      <alignment horizontal="center"/>
    </xf>
    <xf numFmtId="0" fontId="34" fillId="7" borderId="11" xfId="0" applyFont="1" applyFill="1" applyBorder="1" applyAlignment="1">
      <alignment horizontal="center"/>
    </xf>
    <xf numFmtId="0" fontId="34" fillId="7" borderId="27" xfId="0" applyFont="1" applyFill="1" applyBorder="1" applyAlignment="1">
      <alignment horizontal="center"/>
    </xf>
    <xf numFmtId="0" fontId="0" fillId="0" borderId="0" xfId="0" applyFont="1" applyProtection="1"/>
    <xf numFmtId="2" fontId="0" fillId="0" borderId="0" xfId="0" applyNumberFormat="1" applyFont="1" applyAlignment="1" applyProtection="1">
      <alignment horizontal="right"/>
    </xf>
    <xf numFmtId="2" fontId="0" fillId="7" borderId="25" xfId="0" applyNumberFormat="1" applyFont="1" applyFill="1" applyBorder="1" applyAlignment="1">
      <alignment horizontal="center"/>
    </xf>
    <xf numFmtId="2" fontId="0" fillId="7" borderId="13" xfId="0" applyNumberFormat="1" applyFont="1" applyFill="1" applyBorder="1" applyAlignment="1">
      <alignment horizontal="center"/>
    </xf>
    <xf numFmtId="2" fontId="10" fillId="4" borderId="13" xfId="0" applyNumberFormat="1" applyFont="1" applyFill="1" applyBorder="1" applyAlignment="1" applyProtection="1">
      <alignment horizontal="right"/>
    </xf>
    <xf numFmtId="0" fontId="10" fillId="4" borderId="13" xfId="0" applyFont="1" applyFill="1" applyBorder="1" applyAlignment="1" applyProtection="1">
      <alignment horizontal="right"/>
    </xf>
    <xf numFmtId="0" fontId="36" fillId="0" borderId="0" xfId="0" applyFont="1" applyFill="1"/>
    <xf numFmtId="0" fontId="35" fillId="0" borderId="0" xfId="0" applyFont="1" applyFill="1"/>
    <xf numFmtId="0" fontId="35" fillId="0" borderId="0" xfId="0" applyFont="1"/>
    <xf numFmtId="0" fontId="7" fillId="0" borderId="0" xfId="0" applyFont="1" applyAlignment="1">
      <alignment vertical="center"/>
    </xf>
    <xf numFmtId="0" fontId="12" fillId="0" borderId="0" xfId="0" applyFont="1" applyAlignment="1">
      <alignment horizontal="left" vertical="top"/>
    </xf>
    <xf numFmtId="0" fontId="12" fillId="0" borderId="0" xfId="0" applyFont="1" applyAlignment="1"/>
    <xf numFmtId="0" fontId="37" fillId="3" borderId="10" xfId="0" applyFont="1" applyFill="1" applyBorder="1" applyProtection="1">
      <protection locked="0"/>
    </xf>
    <xf numFmtId="0" fontId="12" fillId="4" borderId="14" xfId="0" applyFont="1" applyFill="1" applyBorder="1"/>
    <xf numFmtId="0" fontId="12" fillId="4" borderId="6" xfId="0" applyFont="1" applyFill="1" applyBorder="1"/>
    <xf numFmtId="0" fontId="12" fillId="2" borderId="12" xfId="0" applyFont="1" applyFill="1" applyBorder="1"/>
    <xf numFmtId="0" fontId="12" fillId="2" borderId="0" xfId="0" applyFont="1" applyFill="1" applyBorder="1"/>
    <xf numFmtId="0" fontId="7" fillId="4" borderId="7" xfId="0" applyFont="1" applyFill="1" applyBorder="1"/>
    <xf numFmtId="0" fontId="7" fillId="4" borderId="16" xfId="0" applyFont="1" applyFill="1" applyBorder="1"/>
    <xf numFmtId="0" fontId="7" fillId="2" borderId="7" xfId="0" applyFont="1" applyFill="1" applyBorder="1"/>
    <xf numFmtId="0" fontId="7" fillId="2" borderId="16" xfId="0" applyFont="1" applyFill="1" applyBorder="1"/>
    <xf numFmtId="0" fontId="12" fillId="2" borderId="14" xfId="0" applyFont="1" applyFill="1" applyBorder="1"/>
    <xf numFmtId="0" fontId="12" fillId="2" borderId="6" xfId="0" applyFont="1" applyFill="1" applyBorder="1"/>
    <xf numFmtId="0" fontId="12" fillId="4" borderId="12" xfId="0" applyFont="1" applyFill="1" applyBorder="1"/>
    <xf numFmtId="0" fontId="12" fillId="4" borderId="0" xfId="0" applyFont="1" applyFill="1" applyBorder="1"/>
    <xf numFmtId="0" fontId="12" fillId="4" borderId="13" xfId="0" applyFont="1" applyFill="1" applyBorder="1"/>
    <xf numFmtId="0" fontId="11" fillId="4" borderId="12" xfId="0" applyFont="1" applyFill="1" applyBorder="1" applyAlignment="1">
      <alignment horizontal="left" vertical="top"/>
    </xf>
    <xf numFmtId="0" fontId="11" fillId="4" borderId="0" xfId="0" applyFont="1" applyFill="1" applyBorder="1" applyAlignment="1">
      <alignment horizontal="left" vertical="top"/>
    </xf>
    <xf numFmtId="0" fontId="47" fillId="0" borderId="0" xfId="3" applyFont="1" applyBorder="1"/>
    <xf numFmtId="0" fontId="7" fillId="3" borderId="7" xfId="0" applyFont="1" applyFill="1" applyBorder="1"/>
    <xf numFmtId="0" fontId="7" fillId="3" borderId="16" xfId="0" applyFont="1" applyFill="1" applyBorder="1"/>
    <xf numFmtId="0" fontId="11" fillId="3" borderId="12" xfId="0" applyFont="1" applyFill="1" applyBorder="1"/>
    <xf numFmtId="0" fontId="11" fillId="3" borderId="0" xfId="0" applyFont="1" applyFill="1" applyBorder="1"/>
    <xf numFmtId="0" fontId="11" fillId="3" borderId="14" xfId="0" applyFont="1" applyFill="1" applyBorder="1"/>
    <xf numFmtId="0" fontId="11" fillId="3" borderId="6" xfId="0" applyFont="1" applyFill="1" applyBorder="1"/>
    <xf numFmtId="0" fontId="12" fillId="0" borderId="0" xfId="0" applyFont="1" applyAlignment="1">
      <alignment wrapText="1"/>
    </xf>
    <xf numFmtId="0" fontId="47" fillId="0" borderId="6" xfId="4" applyFont="1" applyBorder="1" applyAlignment="1" applyProtection="1">
      <alignment vertical="top"/>
      <protection locked="0"/>
    </xf>
    <xf numFmtId="0" fontId="11" fillId="3" borderId="12" xfId="0" applyFont="1" applyFill="1" applyBorder="1" applyProtection="1">
      <protection locked="0"/>
    </xf>
    <xf numFmtId="0" fontId="11" fillId="3" borderId="0" xfId="0" applyFont="1" applyFill="1" applyBorder="1" applyProtection="1">
      <protection locked="0"/>
    </xf>
    <xf numFmtId="0" fontId="9" fillId="3" borderId="12" xfId="0" applyFont="1" applyFill="1" applyBorder="1" applyProtection="1">
      <protection locked="0"/>
    </xf>
    <xf numFmtId="0" fontId="9" fillId="3" borderId="0" xfId="0" applyFont="1" applyFill="1" applyBorder="1" applyProtection="1">
      <protection locked="0"/>
    </xf>
    <xf numFmtId="0" fontId="9" fillId="3" borderId="16" xfId="0" applyFont="1" applyFill="1" applyBorder="1" applyProtection="1">
      <protection locked="0"/>
    </xf>
    <xf numFmtId="0" fontId="35" fillId="0" borderId="0" xfId="0" applyFont="1"/>
    <xf numFmtId="0" fontId="7" fillId="0" borderId="18" xfId="0" applyFont="1" applyFill="1" applyBorder="1" applyAlignment="1" applyProtection="1">
      <alignment horizontal="center"/>
      <protection hidden="1"/>
    </xf>
    <xf numFmtId="0" fontId="7" fillId="0" borderId="8" xfId="0" applyFont="1" applyFill="1" applyBorder="1" applyAlignment="1" applyProtection="1">
      <alignment horizontal="center"/>
      <protection hidden="1"/>
    </xf>
    <xf numFmtId="0" fontId="7" fillId="0" borderId="9" xfId="0" applyFont="1" applyFill="1" applyBorder="1" applyAlignment="1" applyProtection="1">
      <alignment horizontal="center"/>
      <protection hidden="1"/>
    </xf>
    <xf numFmtId="0" fontId="1" fillId="7" borderId="0" xfId="0" applyFont="1" applyFill="1" applyBorder="1" applyAlignment="1">
      <alignment horizontal="center" wrapText="1"/>
    </xf>
    <xf numFmtId="0" fontId="1" fillId="7" borderId="1" xfId="0" applyFont="1" applyFill="1" applyBorder="1" applyAlignment="1">
      <alignment horizontal="center" wrapText="1"/>
    </xf>
    <xf numFmtId="0" fontId="12" fillId="4" borderId="12" xfId="0" applyFont="1" applyFill="1" applyBorder="1" applyProtection="1">
      <protection locked="0"/>
    </xf>
    <xf numFmtId="0" fontId="12" fillId="4" borderId="0" xfId="0" applyFont="1" applyFill="1" applyBorder="1" applyProtection="1">
      <protection locked="0"/>
    </xf>
    <xf numFmtId="0" fontId="11" fillId="4" borderId="12" xfId="0" applyFont="1" applyFill="1" applyBorder="1" applyProtection="1">
      <protection locked="0"/>
    </xf>
    <xf numFmtId="0" fontId="11" fillId="4" borderId="0" xfId="0" applyFont="1" applyFill="1" applyBorder="1" applyProtection="1">
      <protection locked="0"/>
    </xf>
    <xf numFmtId="0" fontId="12" fillId="4" borderId="14" xfId="0" applyFont="1" applyFill="1" applyBorder="1" applyProtection="1">
      <protection locked="0"/>
    </xf>
    <xf numFmtId="0" fontId="12" fillId="4" borderId="6" xfId="0" applyFont="1" applyFill="1" applyBorder="1" applyProtection="1">
      <protection locked="0"/>
    </xf>
    <xf numFmtId="0" fontId="39" fillId="0" borderId="0" xfId="0" applyFont="1" applyProtection="1">
      <protection locked="0"/>
    </xf>
    <xf numFmtId="0" fontId="7" fillId="4" borderId="33" xfId="0" applyFont="1" applyFill="1" applyBorder="1" applyProtection="1">
      <protection locked="0"/>
    </xf>
    <xf numFmtId="0" fontId="7" fillId="4" borderId="34" xfId="0" applyFont="1" applyFill="1" applyBorder="1" applyProtection="1">
      <protection locked="0"/>
    </xf>
    <xf numFmtId="0" fontId="7" fillId="4" borderId="35" xfId="0" applyFont="1" applyFill="1" applyBorder="1" applyProtection="1">
      <protection locked="0"/>
    </xf>
  </cellXfs>
  <cellStyles count="5">
    <cellStyle name="Followed Hyperlink" xfId="2" builtinId="9" hidden="1"/>
    <cellStyle name="Heading 1" xfId="3" builtinId="16"/>
    <cellStyle name="Heading 2" xfId="4" builtinId="17"/>
    <cellStyle name="Hyperlink" xfId="1" builtinId="8" hidden="1"/>
    <cellStyle name="Normal" xfId="0" builtinId="0"/>
  </cellStyles>
  <dxfs count="9">
    <dxf>
      <font>
        <strike val="0"/>
        <color theme="9" tint="0.59996337778862885"/>
      </font>
    </dxf>
    <dxf>
      <font>
        <color theme="9" tint="0.59996337778862885"/>
      </font>
      <fill>
        <patternFill>
          <bgColor theme="9" tint="0.59996337778862885"/>
        </patternFill>
      </fill>
    </dxf>
    <dxf>
      <font>
        <color theme="9" tint="0.59996337778862885"/>
      </font>
    </dxf>
    <dxf>
      <font>
        <strike/>
        <color theme="9" tint="0.59996337778862885"/>
      </font>
    </dxf>
    <dxf>
      <font>
        <strike val="0"/>
        <color theme="9" tint="0.59996337778862885"/>
      </font>
    </dxf>
    <dxf>
      <font>
        <color theme="9" tint="0.59996337778862885"/>
      </font>
      <fill>
        <patternFill>
          <bgColor theme="9" tint="0.59996337778862885"/>
        </patternFill>
      </fill>
    </dxf>
    <dxf>
      <font>
        <color theme="9" tint="0.59996337778862885"/>
      </font>
    </dxf>
    <dxf>
      <font>
        <strike/>
        <color theme="9" tint="0.59996337778862885"/>
      </font>
    </dxf>
    <dxf>
      <font>
        <strike val="0"/>
        <color theme="9" tint="0.59996337778862885"/>
      </font>
    </dxf>
  </dxfs>
  <tableStyles count="0" defaultTableStyle="TableStyleMedium9" defaultPivotStyle="PivotStyleLight16"/>
  <colors>
    <mruColors>
      <color rgb="FFDCE6F1"/>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H45"/>
  <sheetViews>
    <sheetView tabSelected="1" zoomScale="70" zoomScaleNormal="70" zoomScalePageLayoutView="70" workbookViewId="0">
      <selection sqref="A1:I1"/>
    </sheetView>
  </sheetViews>
  <sheetFormatPr defaultColWidth="8.85546875" defaultRowHeight="15" x14ac:dyDescent="0.25"/>
  <cols>
    <col min="1" max="1" width="15.7109375" customWidth="1"/>
    <col min="2" max="2" width="16.85546875" customWidth="1"/>
    <col min="3" max="14" width="15.7109375" customWidth="1"/>
  </cols>
  <sheetData>
    <row r="1" spans="1:34" ht="28.9" customHeight="1" x14ac:dyDescent="0.35">
      <c r="A1" s="124" t="s">
        <v>45</v>
      </c>
      <c r="B1" s="124"/>
      <c r="C1" s="124"/>
      <c r="D1" s="124"/>
      <c r="E1" s="124"/>
      <c r="F1" s="124"/>
      <c r="G1" s="124"/>
      <c r="H1" s="124"/>
      <c r="I1" s="124"/>
      <c r="J1" s="4"/>
      <c r="K1" s="4"/>
      <c r="L1" s="4"/>
      <c r="M1" s="4"/>
      <c r="N1" s="1"/>
      <c r="O1" s="4"/>
      <c r="P1" s="4"/>
      <c r="Q1" s="4"/>
    </row>
    <row r="2" spans="1:34" ht="35.450000000000003" customHeight="1" x14ac:dyDescent="0.3">
      <c r="A2" s="4" t="s">
        <v>46</v>
      </c>
      <c r="B2" s="4"/>
      <c r="C2" s="4"/>
      <c r="D2" s="4"/>
      <c r="E2" s="4"/>
      <c r="F2" s="4"/>
      <c r="G2" s="4"/>
      <c r="H2" s="4"/>
      <c r="I2" s="4"/>
      <c r="J2" s="4"/>
      <c r="K2" s="4"/>
      <c r="L2" s="4"/>
      <c r="M2" s="4"/>
      <c r="N2" s="1"/>
      <c r="O2" s="4"/>
      <c r="P2" s="4"/>
      <c r="Q2" s="4"/>
    </row>
    <row r="3" spans="1:34" ht="25.9" customHeight="1" x14ac:dyDescent="0.3">
      <c r="A3" s="107" t="s">
        <v>75</v>
      </c>
      <c r="B3" s="107"/>
      <c r="C3" s="107"/>
      <c r="D3" s="107"/>
      <c r="E3" s="107"/>
      <c r="F3" s="107"/>
      <c r="G3" s="107"/>
      <c r="H3" s="107"/>
      <c r="I3" s="107"/>
      <c r="J3" s="107"/>
      <c r="K3" s="107"/>
      <c r="L3" s="107"/>
      <c r="M3" s="6"/>
      <c r="N3" s="2"/>
      <c r="O3" s="6"/>
      <c r="P3" s="6"/>
      <c r="Q3" s="4"/>
      <c r="R3" s="4"/>
      <c r="S3" s="4"/>
      <c r="T3" s="4"/>
      <c r="U3" s="4"/>
      <c r="V3" s="4"/>
      <c r="W3" s="4"/>
      <c r="X3" s="4"/>
      <c r="Y3" s="4"/>
      <c r="Z3" s="4"/>
      <c r="AA3" s="6"/>
      <c r="AB3" s="2"/>
      <c r="AC3" s="6"/>
      <c r="AD3" s="6"/>
      <c r="AE3" s="6"/>
      <c r="AF3" s="3"/>
      <c r="AG3" s="3"/>
      <c r="AH3" s="3"/>
    </row>
    <row r="4" spans="1:34" ht="48.75" customHeight="1" x14ac:dyDescent="0.3">
      <c r="A4" s="131" t="s">
        <v>76</v>
      </c>
      <c r="B4" s="131"/>
      <c r="C4" s="131"/>
      <c r="D4" s="131"/>
      <c r="E4" s="131"/>
      <c r="F4" s="131"/>
      <c r="G4" s="131"/>
      <c r="H4" s="131"/>
      <c r="I4" s="131"/>
      <c r="J4" s="131"/>
      <c r="K4" s="131"/>
      <c r="L4" s="131"/>
      <c r="M4" s="131"/>
      <c r="N4" s="131"/>
      <c r="O4" s="6"/>
      <c r="P4" s="6"/>
      <c r="Q4" s="4"/>
      <c r="R4" s="4"/>
      <c r="S4" s="4"/>
      <c r="T4" s="4"/>
      <c r="U4" s="4"/>
      <c r="V4" s="4"/>
      <c r="W4" s="4"/>
      <c r="X4" s="4"/>
      <c r="Y4" s="4"/>
      <c r="Z4" s="4"/>
      <c r="AA4" s="6"/>
      <c r="AB4" s="2"/>
      <c r="AC4" s="6"/>
      <c r="AD4" s="6"/>
      <c r="AE4" s="6"/>
      <c r="AF4" s="3"/>
      <c r="AG4" s="3"/>
      <c r="AH4" s="3"/>
    </row>
    <row r="5" spans="1:34" ht="37.9" customHeight="1" x14ac:dyDescent="0.3">
      <c r="A5" s="4" t="s">
        <v>39</v>
      </c>
      <c r="B5" s="4"/>
      <c r="C5" s="4"/>
      <c r="D5" s="4"/>
      <c r="E5" s="4"/>
      <c r="F5" s="4"/>
      <c r="G5" s="4"/>
      <c r="H5" s="4"/>
      <c r="I5" s="4"/>
      <c r="J5" s="4"/>
      <c r="K5" s="4"/>
      <c r="L5" s="4"/>
      <c r="M5" s="6"/>
      <c r="N5" s="2"/>
      <c r="O5" s="6"/>
      <c r="P5" s="6"/>
      <c r="Q5" s="6"/>
      <c r="R5" s="3"/>
      <c r="S5" s="3"/>
      <c r="T5" s="3"/>
    </row>
    <row r="6" spans="1:34" ht="22.15" customHeight="1" thickBot="1" x14ac:dyDescent="0.35">
      <c r="A6" s="106" t="s">
        <v>50</v>
      </c>
      <c r="B6" s="4"/>
      <c r="C6" s="4"/>
      <c r="D6" s="4"/>
      <c r="E6" s="4"/>
      <c r="F6" s="4"/>
      <c r="G6" s="4"/>
      <c r="H6" s="4"/>
      <c r="I6" s="4"/>
      <c r="J6" s="4"/>
      <c r="K6" s="4"/>
      <c r="L6" s="4"/>
      <c r="M6" s="6"/>
      <c r="N6" s="2"/>
      <c r="O6" s="6"/>
      <c r="P6" s="6"/>
      <c r="Q6" s="6"/>
      <c r="R6" s="3"/>
      <c r="S6" s="3"/>
      <c r="T6" s="3"/>
    </row>
    <row r="7" spans="1:34" ht="21.6" customHeight="1" x14ac:dyDescent="0.3">
      <c r="A7" s="125" t="s">
        <v>77</v>
      </c>
      <c r="B7" s="126"/>
      <c r="C7" s="126"/>
      <c r="D7" s="126"/>
      <c r="E7" s="126"/>
      <c r="F7" s="126"/>
      <c r="G7" s="17"/>
      <c r="H7" s="17"/>
      <c r="I7" s="17"/>
      <c r="J7" s="17"/>
      <c r="K7" s="17"/>
      <c r="L7" s="17"/>
      <c r="M7" s="17"/>
      <c r="N7" s="20"/>
      <c r="O7" s="6"/>
      <c r="P7" s="6"/>
      <c r="Q7" s="6"/>
      <c r="R7" s="3"/>
      <c r="S7" s="3"/>
      <c r="T7" s="3"/>
    </row>
    <row r="8" spans="1:34" ht="18.75" x14ac:dyDescent="0.3">
      <c r="A8" s="127" t="s">
        <v>67</v>
      </c>
      <c r="B8" s="128"/>
      <c r="C8" s="128"/>
      <c r="D8" s="128"/>
      <c r="E8" s="128"/>
      <c r="F8" s="8"/>
      <c r="G8" s="8"/>
      <c r="H8" s="8"/>
      <c r="I8" s="8"/>
      <c r="J8" s="8"/>
      <c r="K8" s="8"/>
      <c r="L8" s="8"/>
      <c r="M8" s="8"/>
      <c r="N8" s="21"/>
      <c r="O8" s="6"/>
      <c r="P8" s="6"/>
      <c r="Q8" s="6"/>
      <c r="R8" s="3"/>
      <c r="S8" s="3"/>
      <c r="T8" s="3"/>
    </row>
    <row r="9" spans="1:34" ht="18.75" x14ac:dyDescent="0.3">
      <c r="A9" s="127" t="s">
        <v>68</v>
      </c>
      <c r="B9" s="128"/>
      <c r="C9" s="128"/>
      <c r="D9" s="128"/>
      <c r="E9" s="8"/>
      <c r="F9" s="8"/>
      <c r="G9" s="8"/>
      <c r="H9" s="8"/>
      <c r="I9" s="8"/>
      <c r="J9" s="8"/>
      <c r="K9" s="8"/>
      <c r="L9" s="8"/>
      <c r="M9" s="8"/>
      <c r="N9" s="21"/>
      <c r="O9" s="6"/>
      <c r="P9" s="6"/>
      <c r="Q9" s="6"/>
      <c r="R9" s="3"/>
      <c r="S9" s="3"/>
      <c r="T9" s="3"/>
    </row>
    <row r="10" spans="1:34" ht="19.5" thickBot="1" x14ac:dyDescent="0.35">
      <c r="A10" s="129" t="s">
        <v>69</v>
      </c>
      <c r="B10" s="130"/>
      <c r="C10" s="130"/>
      <c r="D10" s="130"/>
      <c r="E10" s="18"/>
      <c r="F10" s="18"/>
      <c r="G10" s="18"/>
      <c r="H10" s="18"/>
      <c r="I10" s="18"/>
      <c r="J10" s="18"/>
      <c r="K10" s="18"/>
      <c r="L10" s="18"/>
      <c r="M10" s="18"/>
      <c r="N10" s="22"/>
      <c r="O10" s="6"/>
      <c r="P10" s="6"/>
      <c r="Q10" s="6"/>
      <c r="R10" s="3"/>
      <c r="S10" s="3"/>
      <c r="T10" s="3"/>
    </row>
    <row r="11" spans="1:34" ht="35.450000000000003" customHeight="1" x14ac:dyDescent="0.3">
      <c r="A11" s="113" t="s">
        <v>78</v>
      </c>
      <c r="B11" s="114"/>
      <c r="C11" s="114"/>
      <c r="D11" s="114"/>
      <c r="E11" s="19"/>
      <c r="F11" s="19"/>
      <c r="G11" s="19"/>
      <c r="H11" s="19"/>
      <c r="I11" s="19"/>
      <c r="J11" s="19"/>
      <c r="K11" s="19"/>
      <c r="L11" s="19"/>
      <c r="M11" s="19"/>
      <c r="N11" s="23"/>
      <c r="O11" s="6"/>
      <c r="P11" s="6"/>
      <c r="Q11" s="6"/>
      <c r="R11" s="3"/>
      <c r="S11" s="3"/>
      <c r="T11" s="3"/>
    </row>
    <row r="12" spans="1:34" ht="18.75" x14ac:dyDescent="0.3">
      <c r="A12" s="119" t="s">
        <v>61</v>
      </c>
      <c r="B12" s="120"/>
      <c r="C12" s="120"/>
      <c r="D12" s="120"/>
      <c r="E12" s="120"/>
      <c r="F12" s="120"/>
      <c r="G12" s="120"/>
      <c r="H12" s="120"/>
      <c r="I12" s="120"/>
      <c r="J12" s="120"/>
      <c r="K12" s="9"/>
      <c r="L12" s="9"/>
      <c r="M12" s="9"/>
      <c r="N12" s="24"/>
      <c r="O12" s="6"/>
      <c r="P12" s="6"/>
      <c r="Q12" s="6"/>
      <c r="R12" s="3"/>
      <c r="S12" s="3"/>
      <c r="T12" s="3"/>
    </row>
    <row r="13" spans="1:34" ht="18.75" x14ac:dyDescent="0.3">
      <c r="A13" s="119" t="s">
        <v>63</v>
      </c>
      <c r="B13" s="120"/>
      <c r="C13" s="120"/>
      <c r="D13" s="120"/>
      <c r="E13" s="9"/>
      <c r="F13" s="9"/>
      <c r="G13" s="9"/>
      <c r="H13" s="9"/>
      <c r="I13" s="9"/>
      <c r="J13" s="9"/>
      <c r="K13" s="9"/>
      <c r="L13" s="9"/>
      <c r="M13" s="9"/>
      <c r="N13" s="24"/>
      <c r="O13" s="6"/>
      <c r="P13" s="6"/>
      <c r="Q13" s="6"/>
      <c r="R13" s="3"/>
      <c r="S13" s="3"/>
      <c r="T13" s="3"/>
    </row>
    <row r="14" spans="1:34" ht="18.75" x14ac:dyDescent="0.3">
      <c r="A14" s="119" t="s">
        <v>58</v>
      </c>
      <c r="B14" s="120"/>
      <c r="C14" s="120"/>
      <c r="D14" s="120"/>
      <c r="E14" s="120"/>
      <c r="F14" s="120"/>
      <c r="G14" s="9"/>
      <c r="H14" s="9"/>
      <c r="I14" s="9"/>
      <c r="J14" s="9"/>
      <c r="K14" s="9"/>
      <c r="L14" s="9"/>
      <c r="M14" s="9"/>
      <c r="N14" s="24"/>
      <c r="O14" s="6"/>
      <c r="P14" s="6"/>
      <c r="Q14" s="6"/>
      <c r="R14" s="3"/>
      <c r="S14" s="3"/>
      <c r="T14" s="3"/>
    </row>
    <row r="15" spans="1:34" ht="18.75" x14ac:dyDescent="0.3">
      <c r="A15" s="119" t="s">
        <v>59</v>
      </c>
      <c r="B15" s="120"/>
      <c r="C15" s="120"/>
      <c r="D15" s="120"/>
      <c r="E15" s="120"/>
      <c r="F15" s="9"/>
      <c r="G15" s="9"/>
      <c r="H15" s="9"/>
      <c r="I15" s="9"/>
      <c r="J15" s="9"/>
      <c r="K15" s="9"/>
      <c r="L15" s="9"/>
      <c r="M15" s="9"/>
      <c r="N15" s="24"/>
      <c r="O15" s="6"/>
      <c r="P15" s="6"/>
      <c r="Q15" s="6"/>
      <c r="R15" s="3"/>
      <c r="S15" s="3"/>
      <c r="T15" s="3"/>
    </row>
    <row r="16" spans="1:34" ht="18.75" x14ac:dyDescent="0.3">
      <c r="A16" s="122" t="s">
        <v>73</v>
      </c>
      <c r="B16" s="123"/>
      <c r="C16" s="123"/>
      <c r="D16" s="123"/>
      <c r="E16" s="123"/>
      <c r="F16" s="9"/>
      <c r="G16" s="9"/>
      <c r="H16" s="9"/>
      <c r="I16" s="9"/>
      <c r="J16" s="9"/>
      <c r="K16" s="9"/>
      <c r="L16" s="9"/>
      <c r="M16" s="9"/>
      <c r="N16" s="24"/>
      <c r="O16" s="6"/>
      <c r="P16" s="6"/>
      <c r="Q16" s="6"/>
      <c r="R16" s="3"/>
      <c r="S16" s="3"/>
      <c r="T16" s="3"/>
    </row>
    <row r="17" spans="1:20" ht="18.75" x14ac:dyDescent="0.3">
      <c r="A17" s="119" t="s">
        <v>53</v>
      </c>
      <c r="B17" s="120"/>
      <c r="C17" s="120"/>
      <c r="D17" s="120"/>
      <c r="E17" s="120"/>
      <c r="F17" s="9"/>
      <c r="G17" s="9"/>
      <c r="H17" s="9"/>
      <c r="I17" s="9"/>
      <c r="J17" s="9"/>
      <c r="K17" s="9"/>
      <c r="L17" s="9"/>
      <c r="M17" s="9"/>
      <c r="N17" s="24"/>
      <c r="O17" s="6"/>
      <c r="P17" s="6"/>
      <c r="Q17" s="6"/>
      <c r="R17" s="3"/>
      <c r="S17" s="3"/>
      <c r="T17" s="3"/>
    </row>
    <row r="18" spans="1:20" ht="18.75" x14ac:dyDescent="0.3">
      <c r="A18" s="119" t="s">
        <v>54</v>
      </c>
      <c r="B18" s="120"/>
      <c r="C18" s="120"/>
      <c r="D18" s="120"/>
      <c r="E18" s="120"/>
      <c r="F18" s="9"/>
      <c r="G18" s="9"/>
      <c r="H18" s="9"/>
      <c r="I18" s="9"/>
      <c r="J18" s="9"/>
      <c r="K18" s="9"/>
      <c r="L18" s="9"/>
      <c r="M18" s="9"/>
      <c r="N18" s="24"/>
      <c r="O18" s="6"/>
      <c r="P18" s="6"/>
      <c r="Q18" s="6"/>
      <c r="R18" s="3"/>
      <c r="S18" s="3"/>
      <c r="T18" s="3"/>
    </row>
    <row r="19" spans="1:20" ht="18.75" x14ac:dyDescent="0.3">
      <c r="A19" s="119" t="s">
        <v>55</v>
      </c>
      <c r="B19" s="120"/>
      <c r="C19" s="120"/>
      <c r="D19" s="120"/>
      <c r="E19" s="120"/>
      <c r="F19" s="120"/>
      <c r="G19" s="9"/>
      <c r="H19" s="9"/>
      <c r="I19" s="9"/>
      <c r="J19" s="9"/>
      <c r="K19" s="9"/>
      <c r="L19" s="9"/>
      <c r="M19" s="9"/>
      <c r="N19" s="24"/>
      <c r="O19" s="6"/>
      <c r="P19" s="6"/>
      <c r="Q19" s="6"/>
      <c r="R19" s="3"/>
      <c r="S19" s="3"/>
      <c r="T19" s="3"/>
    </row>
    <row r="20" spans="1:20" ht="21.75" x14ac:dyDescent="0.35">
      <c r="A20" s="119" t="s">
        <v>56</v>
      </c>
      <c r="B20" s="120"/>
      <c r="C20" s="120"/>
      <c r="D20" s="120"/>
      <c r="E20" s="120"/>
      <c r="F20" s="120"/>
      <c r="G20" s="120"/>
      <c r="H20" s="120"/>
      <c r="I20" s="120"/>
      <c r="J20" s="120"/>
      <c r="K20" s="120"/>
      <c r="L20" s="120"/>
      <c r="M20" s="120"/>
      <c r="N20" s="121"/>
      <c r="O20" s="6"/>
      <c r="P20" s="6"/>
      <c r="Q20" s="6"/>
      <c r="R20" s="3"/>
      <c r="S20" s="3"/>
      <c r="T20" s="3"/>
    </row>
    <row r="21" spans="1:20" ht="22.15" customHeight="1" thickBot="1" x14ac:dyDescent="0.4">
      <c r="A21" s="109" t="s">
        <v>57</v>
      </c>
      <c r="B21" s="110"/>
      <c r="C21" s="110"/>
      <c r="D21" s="110"/>
      <c r="E21" s="110"/>
      <c r="F21" s="110"/>
      <c r="G21" s="110"/>
      <c r="H21" s="110"/>
      <c r="I21" s="110"/>
      <c r="J21" s="110"/>
      <c r="K21" s="16"/>
      <c r="L21" s="16"/>
      <c r="M21" s="16"/>
      <c r="N21" s="25"/>
      <c r="O21" s="6"/>
      <c r="P21" s="6"/>
      <c r="Q21" s="6"/>
      <c r="R21" s="3"/>
      <c r="S21" s="3"/>
      <c r="T21" s="3"/>
    </row>
    <row r="22" spans="1:20" ht="32.450000000000003" customHeight="1" x14ac:dyDescent="0.3">
      <c r="A22" s="115" t="s">
        <v>79</v>
      </c>
      <c r="B22" s="116"/>
      <c r="C22" s="116"/>
      <c r="D22" s="26"/>
      <c r="E22" s="26"/>
      <c r="F22" s="26"/>
      <c r="G22" s="26"/>
      <c r="H22" s="26"/>
      <c r="I22" s="26"/>
      <c r="J22" s="26"/>
      <c r="K22" s="26"/>
      <c r="L22" s="26"/>
      <c r="M22" s="26"/>
      <c r="N22" s="27"/>
      <c r="O22" s="6"/>
      <c r="P22" s="6"/>
      <c r="Q22" s="6"/>
      <c r="R22" s="3"/>
      <c r="S22" s="3"/>
      <c r="T22" s="3"/>
    </row>
    <row r="23" spans="1:20" ht="18.75" x14ac:dyDescent="0.3">
      <c r="A23" s="111" t="s">
        <v>70</v>
      </c>
      <c r="B23" s="112"/>
      <c r="C23" s="112"/>
      <c r="D23" s="112"/>
      <c r="E23" s="112"/>
      <c r="F23" s="112"/>
      <c r="G23" s="112"/>
      <c r="H23" s="13"/>
      <c r="I23" s="13"/>
      <c r="J23" s="13"/>
      <c r="K23" s="13"/>
      <c r="L23" s="13"/>
      <c r="M23" s="13"/>
      <c r="N23" s="28"/>
      <c r="O23" s="6"/>
      <c r="P23" s="6"/>
      <c r="Q23" s="6"/>
      <c r="R23" s="3"/>
      <c r="S23" s="3"/>
      <c r="T23" s="3"/>
    </row>
    <row r="24" spans="1:20" ht="18.75" x14ac:dyDescent="0.3">
      <c r="A24" s="111" t="s">
        <v>52</v>
      </c>
      <c r="B24" s="112"/>
      <c r="C24" s="112"/>
      <c r="D24" s="112"/>
      <c r="E24" s="112"/>
      <c r="F24" s="112"/>
      <c r="G24" s="112"/>
      <c r="H24" s="112"/>
      <c r="I24" s="112"/>
      <c r="J24" s="13"/>
      <c r="K24" s="13"/>
      <c r="L24" s="13"/>
      <c r="M24" s="13"/>
      <c r="N24" s="28"/>
      <c r="O24" s="6"/>
      <c r="P24" s="6"/>
      <c r="Q24" s="6"/>
      <c r="R24" s="3"/>
      <c r="S24" s="3"/>
      <c r="T24" s="3"/>
    </row>
    <row r="25" spans="1:20" ht="19.5" thickBot="1" x14ac:dyDescent="0.35">
      <c r="A25" s="117" t="s">
        <v>51</v>
      </c>
      <c r="B25" s="118"/>
      <c r="C25" s="118"/>
      <c r="D25" s="29"/>
      <c r="E25" s="29"/>
      <c r="F25" s="29"/>
      <c r="G25" s="29"/>
      <c r="H25" s="29"/>
      <c r="I25" s="29"/>
      <c r="J25" s="29"/>
      <c r="K25" s="29"/>
      <c r="L25" s="29"/>
      <c r="M25" s="29"/>
      <c r="N25" s="30"/>
      <c r="O25" s="6"/>
      <c r="P25" s="6"/>
      <c r="Q25" s="6"/>
      <c r="R25" s="3"/>
      <c r="S25" s="3"/>
      <c r="T25" s="3"/>
    </row>
    <row r="26" spans="1:20" ht="55.9" customHeight="1" x14ac:dyDescent="0.3">
      <c r="A26" s="105" t="s">
        <v>74</v>
      </c>
      <c r="B26" s="4"/>
      <c r="C26" s="4"/>
      <c r="D26" s="4"/>
      <c r="E26" s="4"/>
      <c r="F26" s="4"/>
      <c r="G26" s="4"/>
      <c r="H26" s="4"/>
      <c r="I26" s="4"/>
      <c r="J26" s="4"/>
      <c r="K26" s="4"/>
      <c r="L26" s="4"/>
      <c r="M26" s="6"/>
      <c r="N26" s="2"/>
      <c r="O26" s="6"/>
      <c r="P26" s="6"/>
      <c r="Q26" s="6"/>
      <c r="R26" s="3"/>
      <c r="S26" s="3"/>
      <c r="T26" s="3"/>
    </row>
    <row r="27" spans="1:20" ht="35.450000000000003" customHeight="1" x14ac:dyDescent="0.3">
      <c r="A27" s="14" t="s">
        <v>4</v>
      </c>
      <c r="B27" s="15">
        <v>3.3</v>
      </c>
      <c r="D27" s="10"/>
      <c r="E27" s="4"/>
      <c r="F27" s="4"/>
      <c r="G27" s="4"/>
      <c r="H27" s="4"/>
      <c r="I27" s="4"/>
      <c r="J27" s="4"/>
      <c r="K27" s="4"/>
      <c r="L27" s="4"/>
      <c r="M27" s="6"/>
      <c r="N27" s="2"/>
      <c r="O27" s="6"/>
      <c r="P27" s="6"/>
      <c r="Q27" s="5"/>
      <c r="R27" s="3"/>
      <c r="S27" s="3"/>
      <c r="T27" s="3"/>
    </row>
    <row r="28" spans="1:20" ht="18.75" x14ac:dyDescent="0.3">
      <c r="A28" s="67" t="s">
        <v>3</v>
      </c>
      <c r="B28" s="68">
        <v>45105</v>
      </c>
      <c r="D28" s="10"/>
      <c r="E28" s="4"/>
      <c r="F28" s="4"/>
      <c r="G28" s="4"/>
      <c r="H28" s="4"/>
      <c r="I28" s="4"/>
      <c r="J28" s="7"/>
      <c r="K28" s="4"/>
      <c r="L28" s="4"/>
      <c r="M28" s="6"/>
      <c r="N28" s="2"/>
      <c r="O28" s="6"/>
      <c r="P28" s="6"/>
      <c r="Q28" s="6"/>
      <c r="R28" s="3"/>
      <c r="S28" s="3"/>
      <c r="T28" s="3"/>
    </row>
    <row r="29" spans="1:20" s="104" customFormat="1" ht="18.75" x14ac:dyDescent="0.3">
      <c r="A29" s="102" t="s">
        <v>64</v>
      </c>
      <c r="B29" s="103"/>
      <c r="C29" s="103"/>
      <c r="D29" s="103"/>
      <c r="S29" s="103"/>
      <c r="T29" s="103"/>
    </row>
    <row r="30" spans="1:20" ht="18.75" x14ac:dyDescent="0.3">
      <c r="A30" s="6"/>
      <c r="B30" s="3"/>
      <c r="C30" s="3"/>
      <c r="D30" s="3"/>
    </row>
    <row r="31" spans="1:20" ht="18.75" x14ac:dyDescent="0.3">
      <c r="A31" s="6"/>
      <c r="B31" s="3"/>
      <c r="C31" s="3"/>
      <c r="D31" s="3"/>
    </row>
    <row r="32" spans="1:20" ht="18.75" x14ac:dyDescent="0.3">
      <c r="A32" s="6"/>
      <c r="B32" s="3"/>
      <c r="C32" s="3"/>
      <c r="D32" s="3"/>
    </row>
    <row r="33" spans="1:20" ht="18.75" x14ac:dyDescent="0.3">
      <c r="A33" s="4"/>
      <c r="B33" s="4"/>
      <c r="C33" s="4"/>
      <c r="D33" s="4"/>
      <c r="E33" s="4"/>
      <c r="F33" s="4"/>
      <c r="G33" s="4"/>
      <c r="H33" s="4"/>
      <c r="I33" s="4"/>
      <c r="J33" s="4"/>
      <c r="K33" s="4"/>
      <c r="L33" s="4"/>
      <c r="M33" s="6"/>
      <c r="N33" s="2"/>
      <c r="O33" s="3"/>
      <c r="Q33" s="6"/>
      <c r="R33" s="3"/>
    </row>
    <row r="34" spans="1:20" ht="18.75" x14ac:dyDescent="0.3">
      <c r="A34" s="4"/>
      <c r="B34" s="4"/>
      <c r="C34" s="11"/>
      <c r="D34" s="11"/>
      <c r="E34" s="11"/>
      <c r="F34" s="11"/>
      <c r="G34" s="11"/>
      <c r="H34" s="11"/>
      <c r="I34" s="11"/>
      <c r="J34" s="11"/>
      <c r="K34" s="11"/>
      <c r="L34" s="11"/>
      <c r="M34" s="12"/>
      <c r="N34" s="2"/>
      <c r="Q34" s="6"/>
      <c r="R34" s="3"/>
      <c r="S34" s="3"/>
      <c r="T34" s="3"/>
    </row>
    <row r="35" spans="1:20" ht="18.75" x14ac:dyDescent="0.3">
      <c r="A35" s="4"/>
      <c r="B35" s="11"/>
      <c r="C35" s="11"/>
      <c r="D35" s="11"/>
      <c r="E35" s="11"/>
      <c r="F35" s="11"/>
      <c r="G35" s="11"/>
      <c r="H35" s="11"/>
      <c r="I35" s="11"/>
      <c r="J35" s="11"/>
      <c r="K35" s="11"/>
      <c r="L35" s="11"/>
      <c r="M35" s="11"/>
      <c r="N35" s="1"/>
      <c r="P35" s="6"/>
      <c r="R35" s="3"/>
      <c r="S35" s="3"/>
      <c r="T35" s="3"/>
    </row>
    <row r="36" spans="1:20" ht="17.25" x14ac:dyDescent="0.3">
      <c r="A36" s="11"/>
      <c r="B36" s="11"/>
      <c r="C36" s="11"/>
      <c r="D36" s="11"/>
      <c r="E36" s="11"/>
      <c r="F36" s="11"/>
      <c r="G36" s="11"/>
      <c r="H36" s="11"/>
      <c r="I36" s="11"/>
      <c r="J36" s="11"/>
      <c r="K36" s="11"/>
      <c r="L36" s="11"/>
      <c r="M36" s="11"/>
      <c r="N36" s="1"/>
      <c r="P36" s="3"/>
      <c r="R36" s="3"/>
      <c r="S36" s="3"/>
      <c r="T36" s="3"/>
    </row>
    <row r="37" spans="1:20" ht="18.75" x14ac:dyDescent="0.3">
      <c r="A37" s="11"/>
      <c r="B37" s="11"/>
      <c r="Q37" s="6"/>
      <c r="S37" s="3"/>
      <c r="T37" s="3"/>
    </row>
    <row r="38" spans="1:20" ht="18.75" x14ac:dyDescent="0.3">
      <c r="A38" s="11"/>
      <c r="Q38" s="6"/>
      <c r="S38" s="3"/>
      <c r="T38" s="3"/>
    </row>
    <row r="39" spans="1:20" x14ac:dyDescent="0.25">
      <c r="Q39" s="3"/>
      <c r="R39" s="3"/>
      <c r="S39" s="3"/>
      <c r="T39" s="3"/>
    </row>
    <row r="40" spans="1:20" x14ac:dyDescent="0.25">
      <c r="R40" s="3"/>
      <c r="S40" s="3"/>
      <c r="T40" s="3"/>
    </row>
    <row r="41" spans="1:20" x14ac:dyDescent="0.25">
      <c r="R41" s="3"/>
    </row>
    <row r="43" spans="1:20" x14ac:dyDescent="0.25">
      <c r="S43" s="3"/>
      <c r="T43" s="3"/>
    </row>
    <row r="44" spans="1:20" x14ac:dyDescent="0.25">
      <c r="S44" s="3"/>
      <c r="T44" s="3"/>
    </row>
    <row r="45" spans="1:20" x14ac:dyDescent="0.25">
      <c r="S45" s="3"/>
      <c r="T45" s="3"/>
    </row>
  </sheetData>
  <mergeCells count="21">
    <mergeCell ref="A1:I1"/>
    <mergeCell ref="A7:F7"/>
    <mergeCell ref="A8:E8"/>
    <mergeCell ref="A9:D9"/>
    <mergeCell ref="A10:D10"/>
    <mergeCell ref="A4:N4"/>
    <mergeCell ref="A21:J21"/>
    <mergeCell ref="A24:I24"/>
    <mergeCell ref="A11:D11"/>
    <mergeCell ref="A22:C22"/>
    <mergeCell ref="A25:C25"/>
    <mergeCell ref="A23:G23"/>
    <mergeCell ref="A20:N20"/>
    <mergeCell ref="A19:F19"/>
    <mergeCell ref="A14:F14"/>
    <mergeCell ref="A15:E15"/>
    <mergeCell ref="A17:E17"/>
    <mergeCell ref="A13:D13"/>
    <mergeCell ref="A18:E18"/>
    <mergeCell ref="A16:E16"/>
    <mergeCell ref="A12:J12"/>
  </mergeCells>
  <pageMargins left="0.7" right="0.7" top="0.75" bottom="0.75" header="0.3" footer="0.3"/>
  <pageSetup scale="53"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AB25"/>
  <sheetViews>
    <sheetView zoomScale="70" zoomScaleNormal="70" zoomScalePageLayoutView="80" workbookViewId="0">
      <selection sqref="A1:F1"/>
    </sheetView>
  </sheetViews>
  <sheetFormatPr defaultColWidth="8.85546875" defaultRowHeight="15" x14ac:dyDescent="0.25"/>
  <cols>
    <col min="1" max="1" width="15.7109375" customWidth="1"/>
    <col min="2" max="2" width="20.7109375" customWidth="1"/>
    <col min="3" max="13" width="15.7109375" customWidth="1"/>
    <col min="14" max="14" width="15.7109375" style="31" hidden="1" customWidth="1"/>
    <col min="15" max="22" width="10.7109375" style="31" hidden="1" customWidth="1"/>
    <col min="23" max="23" width="10.85546875" style="31" hidden="1" customWidth="1"/>
    <col min="24" max="26" width="8.85546875" style="31" hidden="1" customWidth="1"/>
    <col min="27" max="29" width="13.7109375" customWidth="1"/>
  </cols>
  <sheetData>
    <row r="1" spans="1:28" ht="43.15" customHeight="1" thickBot="1" x14ac:dyDescent="0.4">
      <c r="A1" s="132" t="s">
        <v>71</v>
      </c>
      <c r="B1" s="132"/>
      <c r="C1" s="132"/>
      <c r="D1" s="132"/>
      <c r="E1" s="132"/>
      <c r="F1" s="132"/>
      <c r="G1" s="42"/>
      <c r="H1" s="42"/>
      <c r="I1" s="43"/>
      <c r="J1" s="44"/>
      <c r="K1" s="45"/>
      <c r="L1" s="45"/>
      <c r="M1" s="45"/>
      <c r="V1" s="61">
        <v>0.01</v>
      </c>
    </row>
    <row r="2" spans="1:28" ht="18.75" customHeight="1" x14ac:dyDescent="0.3">
      <c r="A2" s="135" t="s">
        <v>81</v>
      </c>
      <c r="B2" s="136"/>
      <c r="C2" s="136"/>
      <c r="D2" s="136"/>
      <c r="E2" s="136"/>
      <c r="F2" s="136"/>
      <c r="G2" s="137"/>
      <c r="H2" s="47"/>
      <c r="I2" s="47"/>
      <c r="J2" s="47"/>
      <c r="K2" s="47"/>
      <c r="L2" s="47"/>
      <c r="M2" s="48"/>
      <c r="N2" s="32"/>
      <c r="O2" s="31" t="s">
        <v>18</v>
      </c>
      <c r="Q2" s="31">
        <f>TINV((IF($G$3="Two",$C$3,2*$C$3)),((IF($M$7="Group",$M$8,$M$6)))-2)</f>
        <v>1.9679565064968181</v>
      </c>
      <c r="V2" s="63"/>
      <c r="AA2" s="142"/>
      <c r="AB2" s="142"/>
    </row>
    <row r="3" spans="1:28" ht="18.75" x14ac:dyDescent="0.3">
      <c r="A3" s="133" t="s">
        <v>33</v>
      </c>
      <c r="B3" s="134"/>
      <c r="C3" s="35">
        <v>0.05</v>
      </c>
      <c r="D3" s="50"/>
      <c r="E3" s="134" t="s">
        <v>17</v>
      </c>
      <c r="F3" s="134"/>
      <c r="G3" s="36" t="s">
        <v>15</v>
      </c>
      <c r="H3" s="50"/>
      <c r="I3" s="50" t="s">
        <v>16</v>
      </c>
      <c r="J3" s="35">
        <v>0.8</v>
      </c>
      <c r="K3" s="50"/>
      <c r="L3" s="50"/>
      <c r="M3" s="51"/>
      <c r="N3" s="32"/>
      <c r="O3" s="31" t="s">
        <v>28</v>
      </c>
      <c r="Q3" s="31">
        <f>TINV(2*(1-$J$3),(IF($M$7="Group",$M$8,$M$6))-2)</f>
        <v>0.8428290744527186</v>
      </c>
      <c r="V3" s="64" t="s">
        <v>14</v>
      </c>
      <c r="AA3" s="143"/>
      <c r="AB3" s="143"/>
    </row>
    <row r="4" spans="1:28" ht="18.75" x14ac:dyDescent="0.3">
      <c r="A4" s="108" t="s">
        <v>65</v>
      </c>
      <c r="B4" s="52"/>
      <c r="C4" s="52"/>
      <c r="D4" s="52"/>
      <c r="E4" s="52"/>
      <c r="F4" s="52"/>
      <c r="G4" s="52"/>
      <c r="H4" s="52"/>
      <c r="I4" s="52"/>
      <c r="J4" s="52"/>
      <c r="K4" s="52"/>
      <c r="L4" s="53"/>
      <c r="M4" s="54"/>
      <c r="N4" s="32"/>
      <c r="O4" s="31" t="s">
        <v>29</v>
      </c>
      <c r="Q4" s="31">
        <f>$Q$2+$Q$3</f>
        <v>2.8107855809495366</v>
      </c>
      <c r="V4" s="64" t="s">
        <v>15</v>
      </c>
      <c r="AA4" s="93" t="s">
        <v>41</v>
      </c>
      <c r="AB4" s="94" t="s">
        <v>42</v>
      </c>
    </row>
    <row r="5" spans="1:28" ht="18.75" x14ac:dyDescent="0.3">
      <c r="A5" s="151" t="s">
        <v>80</v>
      </c>
      <c r="B5" s="152"/>
      <c r="C5" s="152"/>
      <c r="D5" s="152"/>
      <c r="E5" s="152"/>
      <c r="F5" s="152"/>
      <c r="G5" s="152"/>
      <c r="H5" s="152"/>
      <c r="I5" s="152"/>
      <c r="J5" s="152"/>
      <c r="K5" s="152"/>
      <c r="L5" s="152"/>
      <c r="M5" s="153"/>
      <c r="N5" s="32"/>
      <c r="V5" s="62">
        <v>0.9</v>
      </c>
      <c r="AA5" s="83"/>
      <c r="AB5" s="80"/>
    </row>
    <row r="6" spans="1:28" ht="18.75" x14ac:dyDescent="0.3">
      <c r="A6" s="144" t="s">
        <v>62</v>
      </c>
      <c r="B6" s="145"/>
      <c r="C6" s="145"/>
      <c r="D6" s="145"/>
      <c r="E6" s="145"/>
      <c r="F6" s="145"/>
      <c r="G6" s="145"/>
      <c r="H6" s="145"/>
      <c r="I6" s="145"/>
      <c r="J6" s="145"/>
      <c r="K6" s="145"/>
      <c r="L6" s="145"/>
      <c r="M6" s="37">
        <v>300</v>
      </c>
      <c r="N6" s="32"/>
      <c r="O6" s="31" t="s">
        <v>11</v>
      </c>
      <c r="V6" s="62">
        <v>0.8</v>
      </c>
      <c r="AA6" s="84"/>
      <c r="AB6" s="80"/>
    </row>
    <row r="7" spans="1:28" s="10" customFormat="1" ht="18.75" x14ac:dyDescent="0.3">
      <c r="A7" s="144" t="s">
        <v>8</v>
      </c>
      <c r="B7" s="145"/>
      <c r="C7" s="145"/>
      <c r="D7" s="145"/>
      <c r="E7" s="145"/>
      <c r="F7" s="145"/>
      <c r="G7" s="145"/>
      <c r="H7" s="145"/>
      <c r="I7" s="145"/>
      <c r="J7" s="145"/>
      <c r="K7" s="145"/>
      <c r="L7" s="145"/>
      <c r="M7" s="100" t="s">
        <v>0</v>
      </c>
      <c r="N7" s="32"/>
      <c r="O7" s="96"/>
      <c r="P7" s="96"/>
      <c r="Q7" s="96"/>
      <c r="R7" s="96"/>
      <c r="S7" s="96"/>
      <c r="T7" s="96"/>
      <c r="U7" s="96"/>
      <c r="V7" s="97">
        <v>0.7</v>
      </c>
      <c r="W7" s="96"/>
      <c r="X7" s="96"/>
      <c r="Y7" s="96"/>
      <c r="Z7" s="96"/>
      <c r="AA7" s="98"/>
      <c r="AB7" s="99"/>
    </row>
    <row r="8" spans="1:28" ht="18.75" hidden="1" x14ac:dyDescent="0.3">
      <c r="A8" s="87" t="s">
        <v>32</v>
      </c>
      <c r="B8" s="56"/>
      <c r="C8" s="56"/>
      <c r="D8" s="56"/>
      <c r="E8" s="56"/>
      <c r="F8" s="56"/>
      <c r="G8" s="56"/>
      <c r="H8" s="56"/>
      <c r="I8" s="56"/>
      <c r="J8" s="56"/>
      <c r="K8" s="56"/>
      <c r="L8" s="56"/>
      <c r="M8" s="39">
        <v>20</v>
      </c>
      <c r="N8" s="32"/>
      <c r="O8" s="31" t="s">
        <v>10</v>
      </c>
      <c r="Q8" s="31">
        <f>IF($M$7="Individual",1,$M$8)</f>
        <v>1</v>
      </c>
      <c r="S8" s="31" t="s">
        <v>23</v>
      </c>
      <c r="T8" s="31">
        <f>$M$6/$Q$8</f>
        <v>300</v>
      </c>
      <c r="V8" s="65"/>
      <c r="AA8" s="84"/>
      <c r="AB8" s="80"/>
    </row>
    <row r="9" spans="1:28" ht="18.75" x14ac:dyDescent="0.3">
      <c r="A9" s="144" t="s">
        <v>34</v>
      </c>
      <c r="B9" s="145"/>
      <c r="C9" s="145"/>
      <c r="D9" s="145"/>
      <c r="E9" s="145"/>
      <c r="F9" s="145"/>
      <c r="G9" s="145"/>
      <c r="H9" s="145"/>
      <c r="I9" s="145"/>
      <c r="J9" s="145"/>
      <c r="K9" s="145"/>
      <c r="L9" s="145"/>
      <c r="M9" s="40">
        <v>0.5</v>
      </c>
      <c r="N9" s="66"/>
      <c r="O9" s="31" t="s">
        <v>9</v>
      </c>
      <c r="Q9" s="31">
        <f>$M$9*(1-$M$9)</f>
        <v>0.25</v>
      </c>
      <c r="V9" s="65" t="s">
        <v>0</v>
      </c>
      <c r="AA9" s="84"/>
      <c r="AB9" s="80"/>
    </row>
    <row r="10" spans="1:28" ht="18.75" x14ac:dyDescent="0.3">
      <c r="A10" s="146" t="s">
        <v>36</v>
      </c>
      <c r="B10" s="147"/>
      <c r="C10" s="147"/>
      <c r="D10" s="147"/>
      <c r="E10" s="147"/>
      <c r="F10" s="147"/>
      <c r="G10" s="147"/>
      <c r="H10" s="147"/>
      <c r="I10" s="147"/>
      <c r="J10" s="147"/>
      <c r="K10" s="147"/>
      <c r="L10" s="147"/>
      <c r="M10" s="38" t="s">
        <v>6</v>
      </c>
      <c r="N10" s="32"/>
      <c r="V10" s="65" t="s">
        <v>1</v>
      </c>
      <c r="AA10" s="84"/>
      <c r="AB10" s="80"/>
    </row>
    <row r="11" spans="1:28" ht="18.75" x14ac:dyDescent="0.3">
      <c r="A11" s="144" t="s">
        <v>35</v>
      </c>
      <c r="B11" s="145"/>
      <c r="C11" s="145"/>
      <c r="D11" s="145"/>
      <c r="E11" s="145"/>
      <c r="F11" s="145"/>
      <c r="G11" s="145"/>
      <c r="H11" s="145"/>
      <c r="I11" s="145"/>
      <c r="J11" s="145"/>
      <c r="K11" s="145"/>
      <c r="L11" s="145"/>
      <c r="M11" s="40">
        <v>0.5</v>
      </c>
      <c r="N11" s="32"/>
      <c r="O11" s="31" t="s">
        <v>12</v>
      </c>
      <c r="Q11" s="31">
        <f>SQRT($M$11*(1-$M$11))</f>
        <v>0.5</v>
      </c>
      <c r="V11" s="65"/>
      <c r="AA11" s="85">
        <v>0.9</v>
      </c>
      <c r="AB11" s="81">
        <v>0.5</v>
      </c>
    </row>
    <row r="12" spans="1:28" ht="18.75" x14ac:dyDescent="0.3">
      <c r="A12" s="144" t="s">
        <v>43</v>
      </c>
      <c r="B12" s="145"/>
      <c r="C12" s="145"/>
      <c r="D12" s="145"/>
      <c r="E12" s="145"/>
      <c r="F12" s="145"/>
      <c r="G12" s="145"/>
      <c r="H12" s="145"/>
      <c r="I12" s="145"/>
      <c r="J12" s="145"/>
      <c r="K12" s="145"/>
      <c r="L12" s="145"/>
      <c r="M12" s="41">
        <v>5</v>
      </c>
      <c r="N12" s="32"/>
      <c r="O12" s="31" t="s">
        <v>13</v>
      </c>
      <c r="Q12" s="31">
        <f>IF($M$10="Binary",$Q$11,$M$12)</f>
        <v>0.5</v>
      </c>
      <c r="S12" s="74"/>
      <c r="T12" s="74"/>
      <c r="V12" s="65" t="s">
        <v>6</v>
      </c>
      <c r="AA12" s="85"/>
      <c r="AB12" s="81"/>
    </row>
    <row r="13" spans="1:28" ht="18.75" hidden="1" x14ac:dyDescent="0.3">
      <c r="A13" s="55" t="s">
        <v>37</v>
      </c>
      <c r="B13" s="56"/>
      <c r="C13" s="56"/>
      <c r="D13" s="56"/>
      <c r="E13" s="56"/>
      <c r="F13" s="56"/>
      <c r="G13" s="56"/>
      <c r="H13" s="56"/>
      <c r="I13" s="56"/>
      <c r="J13" s="56"/>
      <c r="K13" s="56"/>
      <c r="L13" s="56"/>
      <c r="M13" s="40">
        <v>2.1999999999999999E-2</v>
      </c>
      <c r="N13" s="66"/>
      <c r="O13" s="31" t="s">
        <v>27</v>
      </c>
      <c r="Q13" s="31">
        <f>IF($M$7="Individual",0,$M$13)</f>
        <v>0</v>
      </c>
      <c r="V13" s="65" t="s">
        <v>7</v>
      </c>
      <c r="AA13" s="85">
        <v>0.01</v>
      </c>
      <c r="AB13" s="81">
        <v>0.04</v>
      </c>
    </row>
    <row r="14" spans="1:28" ht="22.5" thickBot="1" x14ac:dyDescent="0.4">
      <c r="A14" s="148" t="s">
        <v>47</v>
      </c>
      <c r="B14" s="149"/>
      <c r="C14" s="149"/>
      <c r="D14" s="149"/>
      <c r="E14" s="149"/>
      <c r="F14" s="149"/>
      <c r="G14" s="149"/>
      <c r="H14" s="149"/>
      <c r="I14" s="149"/>
      <c r="J14" s="149"/>
      <c r="K14" s="149"/>
      <c r="L14" s="149"/>
      <c r="M14" s="72">
        <v>0.15</v>
      </c>
      <c r="N14" s="66"/>
      <c r="O14" s="31" t="s">
        <v>2</v>
      </c>
      <c r="Q14" s="61">
        <f>1-$M$14</f>
        <v>0.85</v>
      </c>
      <c r="V14" s="65"/>
      <c r="AA14" s="86">
        <v>0.3</v>
      </c>
      <c r="AB14" s="82">
        <v>0</v>
      </c>
    </row>
    <row r="15" spans="1:28" ht="22.5" hidden="1" thickBot="1" x14ac:dyDescent="0.4">
      <c r="A15" s="57" t="s">
        <v>38</v>
      </c>
      <c r="B15" s="58"/>
      <c r="C15" s="58"/>
      <c r="D15" s="58"/>
      <c r="E15" s="58"/>
      <c r="F15" s="58"/>
      <c r="G15" s="58"/>
      <c r="H15" s="58"/>
      <c r="I15" s="58"/>
      <c r="J15" s="58"/>
      <c r="K15" s="58"/>
      <c r="L15" s="58"/>
      <c r="M15" s="72"/>
      <c r="N15" s="66"/>
      <c r="O15" s="31" t="s">
        <v>2</v>
      </c>
      <c r="Q15" s="61">
        <f>1-$M$15</f>
        <v>1</v>
      </c>
      <c r="AA15" s="73">
        <v>0</v>
      </c>
      <c r="AB15" s="73">
        <v>0.3</v>
      </c>
    </row>
    <row r="16" spans="1:28" ht="18.600000000000001" customHeight="1" thickBot="1" x14ac:dyDescent="0.3">
      <c r="A16" s="150" t="s">
        <v>65</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row>
    <row r="17" spans="1:28" ht="18.75" x14ac:dyDescent="0.3">
      <c r="A17" s="139" t="s">
        <v>40</v>
      </c>
      <c r="B17" s="140"/>
      <c r="C17" s="141"/>
      <c r="D17" s="89" t="s">
        <v>44</v>
      </c>
      <c r="E17" s="75" t="s">
        <v>5</v>
      </c>
      <c r="F17" s="46"/>
      <c r="G17" s="46"/>
      <c r="H17" s="46"/>
      <c r="I17" s="46"/>
      <c r="J17" s="46"/>
      <c r="K17" s="31"/>
      <c r="L17" s="31"/>
      <c r="M17" s="31"/>
      <c r="N17" s="31" t="s">
        <v>24</v>
      </c>
      <c r="X17"/>
      <c r="Y17"/>
      <c r="Z17"/>
    </row>
    <row r="18" spans="1:28" ht="18.75" x14ac:dyDescent="0.3">
      <c r="A18" s="76" t="s">
        <v>19</v>
      </c>
      <c r="B18" s="59" t="s">
        <v>20</v>
      </c>
      <c r="C18" s="60" t="s">
        <v>21</v>
      </c>
      <c r="D18" s="88" t="s">
        <v>30</v>
      </c>
      <c r="E18" s="90" t="s">
        <v>31</v>
      </c>
      <c r="F18" s="46"/>
      <c r="G18" s="46"/>
      <c r="H18" s="46"/>
      <c r="I18" s="46"/>
      <c r="J18" s="46"/>
      <c r="K18" s="31"/>
      <c r="L18" s="31"/>
      <c r="M18" s="31"/>
      <c r="N18" s="31" t="s">
        <v>25</v>
      </c>
      <c r="S18" s="31">
        <v>0</v>
      </c>
      <c r="X18"/>
      <c r="Y18"/>
      <c r="Z18"/>
    </row>
    <row r="19" spans="1:28" ht="19.5" thickBot="1" x14ac:dyDescent="0.35">
      <c r="A19" s="77">
        <f>$M$6*$M$9</f>
        <v>150</v>
      </c>
      <c r="B19" s="78">
        <f>$M$6*(1-$M$9)</f>
        <v>150</v>
      </c>
      <c r="C19" s="79">
        <f>$A19+$B19</f>
        <v>300</v>
      </c>
      <c r="D19" s="91">
        <f>IF($M$10="Binary",$E19*$Q$11,$E19*$Q$12)</f>
        <v>0.14961548766491109</v>
      </c>
      <c r="E19" s="92">
        <f>$Q$4 * SQRT( (1/$Q$9)* ( (((1-$Q$13)*$Q$14)/ ($Q$8*$T$8))+    ($Q$13*$Q$15/$Q$8) ) )</f>
        <v>0.29923097532982218</v>
      </c>
      <c r="F19" s="46"/>
      <c r="G19" s="46"/>
      <c r="H19" s="46"/>
      <c r="I19" s="46"/>
      <c r="J19" s="46"/>
      <c r="K19" s="31"/>
      <c r="L19" s="31"/>
      <c r="M19" s="31"/>
      <c r="N19" s="31" t="s">
        <v>26</v>
      </c>
      <c r="S19" s="31">
        <v>1</v>
      </c>
      <c r="X19"/>
      <c r="Y19"/>
      <c r="Z19"/>
    </row>
    <row r="20" spans="1:28" ht="15.75" x14ac:dyDescent="0.25">
      <c r="A20" s="71" t="s">
        <v>60</v>
      </c>
      <c r="B20" s="70"/>
      <c r="C20" s="69"/>
      <c r="D20" s="69"/>
      <c r="E20" s="32"/>
      <c r="F20" s="32"/>
      <c r="G20" s="46"/>
      <c r="H20" s="46"/>
      <c r="I20" s="46"/>
      <c r="J20" s="46"/>
      <c r="K20" s="46"/>
      <c r="L20" s="46"/>
      <c r="M20" s="31"/>
      <c r="Z20"/>
    </row>
    <row r="21" spans="1:28" ht="15.6" customHeight="1" x14ac:dyDescent="0.25">
      <c r="A21" s="138" t="s">
        <v>64</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row>
    <row r="22" spans="1:28" ht="15.75" x14ac:dyDescent="0.25">
      <c r="A22" s="32"/>
      <c r="B22" s="33"/>
      <c r="C22" s="34"/>
      <c r="D22" s="34"/>
      <c r="E22" s="32"/>
      <c r="F22" s="32"/>
      <c r="G22" s="32"/>
      <c r="H22" s="32"/>
      <c r="I22" s="32"/>
      <c r="J22" s="32"/>
      <c r="K22" s="32"/>
      <c r="L22" s="32"/>
      <c r="M22" s="32"/>
    </row>
    <row r="23" spans="1:28" ht="15.75" x14ac:dyDescent="0.25">
      <c r="A23" s="32"/>
      <c r="B23" s="33"/>
      <c r="C23" s="34"/>
      <c r="D23" s="34"/>
      <c r="E23" s="32"/>
      <c r="F23" s="32"/>
      <c r="G23" s="32"/>
      <c r="H23" s="32"/>
      <c r="I23" s="32"/>
      <c r="J23" s="32"/>
      <c r="K23" s="32"/>
      <c r="L23" s="32"/>
      <c r="M23" s="32"/>
    </row>
    <row r="24" spans="1:28" ht="15.75" x14ac:dyDescent="0.25">
      <c r="A24" s="32"/>
      <c r="B24" s="33"/>
      <c r="C24" s="34"/>
      <c r="D24" s="34"/>
      <c r="E24" s="32"/>
      <c r="F24" s="32"/>
      <c r="G24" s="32"/>
      <c r="H24" s="32"/>
      <c r="I24" s="32"/>
      <c r="J24" s="32"/>
      <c r="K24" s="32"/>
      <c r="L24" s="32"/>
      <c r="M24" s="31"/>
    </row>
    <row r="25" spans="1:28" x14ac:dyDescent="0.25">
      <c r="A25" s="31"/>
      <c r="B25" s="31"/>
      <c r="C25" s="31"/>
      <c r="D25" s="31"/>
      <c r="E25" s="31"/>
      <c r="F25" s="31"/>
      <c r="G25" s="31"/>
      <c r="H25" s="31"/>
      <c r="I25" s="31"/>
      <c r="J25" s="31"/>
      <c r="K25" s="31"/>
      <c r="L25" s="31"/>
      <c r="M25" s="31"/>
    </row>
  </sheetData>
  <mergeCells count="16">
    <mergeCell ref="A1:F1"/>
    <mergeCell ref="A3:B3"/>
    <mergeCell ref="E3:F3"/>
    <mergeCell ref="A2:G2"/>
    <mergeCell ref="A21:AB21"/>
    <mergeCell ref="A17:C17"/>
    <mergeCell ref="AA2:AB3"/>
    <mergeCell ref="A6:L6"/>
    <mergeCell ref="A7:L7"/>
    <mergeCell ref="A9:L9"/>
    <mergeCell ref="A10:L10"/>
    <mergeCell ref="A11:L11"/>
    <mergeCell ref="A12:L12"/>
    <mergeCell ref="A14:L14"/>
    <mergeCell ref="A16:AB16"/>
    <mergeCell ref="A5:M5"/>
  </mergeCells>
  <conditionalFormatting sqref="M8">
    <cfRule type="expression" dxfId="8" priority="15">
      <formula>$M$7="Individual"</formula>
    </cfRule>
  </conditionalFormatting>
  <conditionalFormatting sqref="M12">
    <cfRule type="expression" dxfId="7" priority="14">
      <formula>$M$10="Binary"</formula>
    </cfRule>
  </conditionalFormatting>
  <conditionalFormatting sqref="M13">
    <cfRule type="expression" dxfId="6" priority="11">
      <formula>$M$7="Individual"</formula>
    </cfRule>
  </conditionalFormatting>
  <conditionalFormatting sqref="M11">
    <cfRule type="expression" dxfId="5" priority="1">
      <formula>$M$10="Continuous"</formula>
    </cfRule>
  </conditionalFormatting>
  <dataValidations count="10">
    <dataValidation type="list" allowBlank="1" showInputMessage="1" showErrorMessage="1" sqref="M10" xr:uid="{00000000-0002-0000-0100-000000000000}">
      <formula1>$V$12:$V$13</formula1>
    </dataValidation>
    <dataValidation type="list" allowBlank="1" showInputMessage="1" showErrorMessage="1" sqref="G3" xr:uid="{00000000-0002-0000-0100-000001000000}">
      <formula1>$V$3:$V$4</formula1>
    </dataValidation>
    <dataValidation type="list" allowBlank="1" showInputMessage="1" showErrorMessage="1" sqref="J3" xr:uid="{00000000-0002-0000-0100-000002000000}">
      <formula1>$V$5:$V$7</formula1>
    </dataValidation>
    <dataValidation type="decimal" operator="greaterThan" allowBlank="1" showInputMessage="1" showErrorMessage="1" errorTitle="Range error" error="Enter a number greater than zero" sqref="M12" xr:uid="{00000000-0002-0000-0100-000003000000}">
      <formula1>$S$18</formula1>
    </dataValidation>
    <dataValidation type="decimal" allowBlank="1" showInputMessage="1" showErrorMessage="1" errorTitle="Range Error" error="Enter a number greater than 0 and less than 1" sqref="M9" xr:uid="{00000000-0002-0000-0100-000004000000}">
      <formula1>0</formula1>
      <formula2>1</formula2>
    </dataValidation>
    <dataValidation type="whole" operator="greaterThan" allowBlank="1" showInputMessage="1" showErrorMessage="1" errorTitle="Range error" error="Enter a number greater than 1" sqref="M8" xr:uid="{00000000-0002-0000-0100-000005000000}">
      <formula1>$S$19</formula1>
    </dataValidation>
    <dataValidation type="list" allowBlank="1" showInputMessage="1" showErrorMessage="1" sqref="C3" xr:uid="{00000000-0002-0000-0100-000006000000}">
      <formula1>$V$1:$V$1</formula1>
    </dataValidation>
    <dataValidation type="decimal" allowBlank="1" showInputMessage="1" showErrorMessage="1" sqref="M11" xr:uid="{00000000-0002-0000-0100-000007000000}">
      <formula1>0</formula1>
      <formula2>1</formula2>
    </dataValidation>
    <dataValidation type="decimal" allowBlank="1" showInputMessage="1" showErrorMessage="1" errorTitle="Range Error" error="Enter a number between 0 and 1" sqref="M13" xr:uid="{00000000-0002-0000-0100-000008000000}">
      <formula1>$S$18</formula1>
      <formula2>$S$19</formula2>
    </dataValidation>
    <dataValidation type="decimal" allowBlank="1" showInputMessage="1" showErrorMessage="1" errorTitle="Range error" error="Enter a number between 0 and 1" sqref="M14:M15" xr:uid="{00000000-0002-0000-0100-000009000000}">
      <formula1>$S$18</formula1>
      <formula2>$S$19</formula2>
    </dataValidation>
  </dataValidations>
  <pageMargins left="0.7" right="0.7" top="0.75" bottom="0.75" header="0.3" footer="0.3"/>
  <pageSetup scale="48"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AB24"/>
  <sheetViews>
    <sheetView zoomScale="70" zoomScaleNormal="70" workbookViewId="0">
      <selection sqref="A1:E1"/>
    </sheetView>
  </sheetViews>
  <sheetFormatPr defaultRowHeight="15" x14ac:dyDescent="0.25"/>
  <cols>
    <col min="1" max="1" width="15.7109375" customWidth="1"/>
    <col min="2" max="2" width="20.7109375" customWidth="1"/>
    <col min="3" max="13" width="15.7109375" customWidth="1"/>
    <col min="14" max="14" width="15.7109375" hidden="1" customWidth="1"/>
    <col min="15" max="26" width="8.85546875" hidden="1" customWidth="1"/>
    <col min="27" max="28" width="13.7109375" customWidth="1"/>
  </cols>
  <sheetData>
    <row r="1" spans="1:28" ht="44.45" customHeight="1" thickBot="1" x14ac:dyDescent="0.4">
      <c r="A1" s="132" t="s">
        <v>72</v>
      </c>
      <c r="B1" s="132"/>
      <c r="C1" s="132"/>
      <c r="D1" s="132"/>
      <c r="E1" s="132"/>
      <c r="F1" s="42"/>
      <c r="G1" s="42"/>
      <c r="H1" s="42"/>
      <c r="I1" s="43"/>
      <c r="J1" s="44"/>
      <c r="K1" s="45"/>
      <c r="L1" s="45"/>
      <c r="M1" s="45"/>
      <c r="N1" s="31"/>
      <c r="O1" s="31"/>
      <c r="P1" s="31"/>
      <c r="Q1" s="31"/>
      <c r="R1" s="31"/>
      <c r="S1" s="31"/>
      <c r="T1" s="31"/>
      <c r="U1" s="31"/>
      <c r="V1" s="61">
        <v>0.01</v>
      </c>
      <c r="W1" s="31"/>
      <c r="X1" s="31"/>
      <c r="Y1" s="31"/>
      <c r="Z1" s="31"/>
    </row>
    <row r="2" spans="1:28" ht="18.75" customHeight="1" x14ac:dyDescent="0.3">
      <c r="A2" s="135" t="s">
        <v>82</v>
      </c>
      <c r="B2" s="136"/>
      <c r="C2" s="136"/>
      <c r="D2" s="136"/>
      <c r="E2" s="136"/>
      <c r="F2" s="137"/>
      <c r="G2" s="137"/>
      <c r="H2" s="47"/>
      <c r="I2" s="47"/>
      <c r="J2" s="47"/>
      <c r="K2" s="47"/>
      <c r="L2" s="47"/>
      <c r="M2" s="48"/>
      <c r="N2" s="32"/>
      <c r="O2" s="31" t="s">
        <v>18</v>
      </c>
      <c r="P2" s="31"/>
      <c r="Q2" s="31">
        <f>TINV((IF($G$3="Two",$C$3,2*$C$3)),((IF($M$7="Group",$M$8,$M$6)))-2)</f>
        <v>2.3060041352041671</v>
      </c>
      <c r="R2" s="31"/>
      <c r="S2" s="31"/>
      <c r="T2" s="31"/>
      <c r="U2" s="31"/>
      <c r="V2" s="63"/>
      <c r="W2" s="31"/>
      <c r="X2" s="31"/>
      <c r="Y2" s="31"/>
      <c r="Z2" s="31"/>
      <c r="AA2" s="142"/>
      <c r="AB2" s="142"/>
    </row>
    <row r="3" spans="1:28" ht="18.75" x14ac:dyDescent="0.3">
      <c r="A3" s="49" t="s">
        <v>33</v>
      </c>
      <c r="B3" s="50"/>
      <c r="C3" s="35">
        <v>0.05</v>
      </c>
      <c r="D3" s="50"/>
      <c r="E3" s="50" t="s">
        <v>17</v>
      </c>
      <c r="F3" s="50"/>
      <c r="G3" s="36" t="s">
        <v>15</v>
      </c>
      <c r="H3" s="50"/>
      <c r="I3" s="50" t="s">
        <v>16</v>
      </c>
      <c r="J3" s="35">
        <v>0.8</v>
      </c>
      <c r="K3" s="50"/>
      <c r="L3" s="50"/>
      <c r="M3" s="51"/>
      <c r="N3" s="32"/>
      <c r="O3" s="31" t="s">
        <v>28</v>
      </c>
      <c r="P3" s="31"/>
      <c r="Q3" s="31">
        <f>TINV(2*(1-$J$3),(IF($M$7="Group",$M$8,$M$6))-2)</f>
        <v>0.88888951776701974</v>
      </c>
      <c r="R3" s="31"/>
      <c r="S3" s="31"/>
      <c r="T3" s="31"/>
      <c r="U3" s="31"/>
      <c r="V3" s="64" t="s">
        <v>14</v>
      </c>
      <c r="W3" s="31"/>
      <c r="X3" s="31"/>
      <c r="Y3" s="31"/>
      <c r="Z3" s="31"/>
      <c r="AA3" s="143"/>
      <c r="AB3" s="143"/>
    </row>
    <row r="4" spans="1:28" ht="18.75" x14ac:dyDescent="0.3">
      <c r="A4" s="108" t="s">
        <v>66</v>
      </c>
      <c r="B4" s="52"/>
      <c r="C4" s="52"/>
      <c r="D4" s="52"/>
      <c r="E4" s="52"/>
      <c r="F4" s="52"/>
      <c r="G4" s="52"/>
      <c r="H4" s="52"/>
      <c r="I4" s="52"/>
      <c r="J4" s="52"/>
      <c r="K4" s="52"/>
      <c r="L4" s="53"/>
      <c r="M4" s="54"/>
      <c r="N4" s="32"/>
      <c r="O4" s="31" t="s">
        <v>29</v>
      </c>
      <c r="P4" s="31"/>
      <c r="Q4" s="31">
        <f>$Q$2+$Q$3</f>
        <v>3.1948936529711869</v>
      </c>
      <c r="R4" s="31"/>
      <c r="S4" s="31"/>
      <c r="T4" s="31"/>
      <c r="U4" s="31"/>
      <c r="V4" s="64" t="s">
        <v>15</v>
      </c>
      <c r="W4" s="31"/>
      <c r="X4" s="31"/>
      <c r="Y4" s="31"/>
      <c r="Z4" s="31"/>
      <c r="AA4" s="95" t="s">
        <v>41</v>
      </c>
      <c r="AB4" s="94" t="s">
        <v>42</v>
      </c>
    </row>
    <row r="5" spans="1:28" ht="18.75" x14ac:dyDescent="0.3">
      <c r="A5" s="151" t="s">
        <v>83</v>
      </c>
      <c r="B5" s="152"/>
      <c r="C5" s="152"/>
      <c r="D5" s="152"/>
      <c r="E5" s="152"/>
      <c r="F5" s="152"/>
      <c r="G5" s="152"/>
      <c r="H5" s="152"/>
      <c r="I5" s="152"/>
      <c r="J5" s="152"/>
      <c r="K5" s="152"/>
      <c r="L5" s="152"/>
      <c r="M5" s="153"/>
      <c r="N5" s="32"/>
      <c r="O5" s="31"/>
      <c r="P5" s="31"/>
      <c r="Q5" s="31"/>
      <c r="R5" s="31"/>
      <c r="S5" s="31"/>
      <c r="T5" s="31"/>
      <c r="U5" s="31"/>
      <c r="V5" s="62">
        <v>0.9</v>
      </c>
      <c r="W5" s="31"/>
      <c r="X5" s="31"/>
      <c r="Y5" s="31"/>
      <c r="Z5" s="31"/>
      <c r="AA5" s="84"/>
      <c r="AB5" s="80"/>
    </row>
    <row r="6" spans="1:28" ht="18.75" x14ac:dyDescent="0.3">
      <c r="A6" s="144" t="s">
        <v>62</v>
      </c>
      <c r="B6" s="145"/>
      <c r="C6" s="145"/>
      <c r="D6" s="145"/>
      <c r="E6" s="145"/>
      <c r="F6" s="145"/>
      <c r="G6" s="145"/>
      <c r="H6" s="145"/>
      <c r="I6" s="145"/>
      <c r="J6" s="145"/>
      <c r="K6" s="145"/>
      <c r="L6" s="145"/>
      <c r="M6" s="37">
        <v>300</v>
      </c>
      <c r="N6" s="32"/>
      <c r="O6" s="31" t="s">
        <v>11</v>
      </c>
      <c r="P6" s="31"/>
      <c r="Q6" s="31"/>
      <c r="R6" s="31"/>
      <c r="S6" s="31"/>
      <c r="T6" s="31"/>
      <c r="U6" s="31"/>
      <c r="V6" s="62">
        <v>0.8</v>
      </c>
      <c r="W6" s="31"/>
      <c r="X6" s="31"/>
      <c r="Y6" s="31"/>
      <c r="Z6" s="31"/>
      <c r="AA6" s="84"/>
      <c r="AB6" s="80"/>
    </row>
    <row r="7" spans="1:28" s="10" customFormat="1" ht="18.75" x14ac:dyDescent="0.3">
      <c r="A7" s="144" t="s">
        <v>8</v>
      </c>
      <c r="B7" s="145"/>
      <c r="C7" s="145"/>
      <c r="D7" s="145"/>
      <c r="E7" s="145"/>
      <c r="F7" s="145"/>
      <c r="G7" s="145"/>
      <c r="H7" s="145"/>
      <c r="I7" s="145"/>
      <c r="J7" s="145"/>
      <c r="K7" s="145"/>
      <c r="L7" s="145"/>
      <c r="M7" s="101" t="s">
        <v>1</v>
      </c>
      <c r="N7" s="32"/>
      <c r="O7" s="96"/>
      <c r="P7" s="96"/>
      <c r="Q7" s="96"/>
      <c r="R7" s="96"/>
      <c r="S7" s="96"/>
      <c r="T7" s="96"/>
      <c r="U7" s="96"/>
      <c r="V7" s="97">
        <v>0.7</v>
      </c>
      <c r="W7" s="96"/>
      <c r="X7" s="96"/>
      <c r="Y7" s="96"/>
      <c r="Z7" s="96"/>
      <c r="AA7" s="98"/>
      <c r="AB7" s="99"/>
    </row>
    <row r="8" spans="1:28" ht="18.75" x14ac:dyDescent="0.3">
      <c r="A8" s="144" t="s">
        <v>32</v>
      </c>
      <c r="B8" s="145"/>
      <c r="C8" s="145"/>
      <c r="D8" s="145"/>
      <c r="E8" s="145"/>
      <c r="F8" s="145"/>
      <c r="G8" s="145"/>
      <c r="H8" s="145"/>
      <c r="I8" s="145"/>
      <c r="J8" s="145"/>
      <c r="K8" s="145"/>
      <c r="L8" s="145"/>
      <c r="M8" s="39">
        <v>10</v>
      </c>
      <c r="N8" s="32"/>
      <c r="O8" s="31" t="s">
        <v>10</v>
      </c>
      <c r="P8" s="31"/>
      <c r="Q8" s="31">
        <f>IF($M$7="Individual",1,$M$8)</f>
        <v>10</v>
      </c>
      <c r="R8" s="31"/>
      <c r="S8" s="31" t="s">
        <v>23</v>
      </c>
      <c r="T8" s="31">
        <f>$M$6/$Q$8</f>
        <v>30</v>
      </c>
      <c r="U8" s="31"/>
      <c r="V8" s="65"/>
      <c r="W8" s="31"/>
      <c r="X8" s="31"/>
      <c r="Y8" s="31"/>
      <c r="Z8" s="31"/>
      <c r="AA8" s="84"/>
      <c r="AB8" s="80"/>
    </row>
    <row r="9" spans="1:28" ht="18.75" x14ac:dyDescent="0.3">
      <c r="A9" s="144" t="s">
        <v>34</v>
      </c>
      <c r="B9" s="145"/>
      <c r="C9" s="145"/>
      <c r="D9" s="145"/>
      <c r="E9" s="145"/>
      <c r="F9" s="145"/>
      <c r="G9" s="145"/>
      <c r="H9" s="145"/>
      <c r="I9" s="145"/>
      <c r="J9" s="145"/>
      <c r="K9" s="145"/>
      <c r="L9" s="145"/>
      <c r="M9" s="40">
        <v>0.5</v>
      </c>
      <c r="N9" s="66"/>
      <c r="O9" s="31" t="s">
        <v>9</v>
      </c>
      <c r="P9" s="31"/>
      <c r="Q9" s="31">
        <f>$M$9*(1-$M$9)</f>
        <v>0.25</v>
      </c>
      <c r="R9" s="31"/>
      <c r="S9" s="31"/>
      <c r="T9" s="31"/>
      <c r="U9" s="31"/>
      <c r="V9" s="65" t="s">
        <v>0</v>
      </c>
      <c r="W9" s="31"/>
      <c r="X9" s="31"/>
      <c r="Y9" s="31"/>
      <c r="Z9" s="31"/>
      <c r="AA9" s="84"/>
      <c r="AB9" s="80"/>
    </row>
    <row r="10" spans="1:28" ht="18.75" x14ac:dyDescent="0.3">
      <c r="A10" s="146" t="s">
        <v>36</v>
      </c>
      <c r="B10" s="147"/>
      <c r="C10" s="147"/>
      <c r="D10" s="147"/>
      <c r="E10" s="147"/>
      <c r="F10" s="147"/>
      <c r="G10" s="147"/>
      <c r="H10" s="147"/>
      <c r="I10" s="147"/>
      <c r="J10" s="147"/>
      <c r="K10" s="147"/>
      <c r="L10" s="147"/>
      <c r="M10" s="38" t="s">
        <v>6</v>
      </c>
      <c r="N10" s="32"/>
      <c r="O10" s="31"/>
      <c r="P10" s="31"/>
      <c r="Q10" s="31"/>
      <c r="R10" s="31"/>
      <c r="S10" s="31"/>
      <c r="T10" s="31"/>
      <c r="U10" s="31"/>
      <c r="V10" s="65" t="s">
        <v>1</v>
      </c>
      <c r="W10" s="31"/>
      <c r="X10" s="31"/>
      <c r="Y10" s="31"/>
      <c r="Z10" s="31"/>
      <c r="AA10" s="84"/>
      <c r="AB10" s="80"/>
    </row>
    <row r="11" spans="1:28" ht="18.75" x14ac:dyDescent="0.3">
      <c r="A11" s="144" t="s">
        <v>35</v>
      </c>
      <c r="B11" s="145"/>
      <c r="C11" s="145"/>
      <c r="D11" s="145"/>
      <c r="E11" s="145"/>
      <c r="F11" s="145"/>
      <c r="G11" s="145"/>
      <c r="H11" s="145"/>
      <c r="I11" s="145"/>
      <c r="J11" s="145"/>
      <c r="K11" s="145"/>
      <c r="L11" s="145"/>
      <c r="M11" s="40">
        <v>0.8</v>
      </c>
      <c r="N11" s="32"/>
      <c r="O11" s="31" t="s">
        <v>12</v>
      </c>
      <c r="P11" s="31"/>
      <c r="Q11" s="31">
        <f>SQRT($M$11*(1-$M$11))</f>
        <v>0.39999999999999997</v>
      </c>
      <c r="R11" s="31"/>
      <c r="S11" s="31"/>
      <c r="T11" s="31"/>
      <c r="U11" s="31"/>
      <c r="V11" s="65"/>
      <c r="W11" s="31"/>
      <c r="X11" s="31"/>
      <c r="Y11" s="31"/>
      <c r="Z11" s="31"/>
      <c r="AA11" s="85">
        <v>0.9</v>
      </c>
      <c r="AB11" s="81">
        <v>0.5</v>
      </c>
    </row>
    <row r="12" spans="1:28" ht="18.75" x14ac:dyDescent="0.3">
      <c r="A12" s="144" t="s">
        <v>43</v>
      </c>
      <c r="B12" s="145"/>
      <c r="C12" s="145"/>
      <c r="D12" s="145"/>
      <c r="E12" s="145"/>
      <c r="F12" s="145"/>
      <c r="G12" s="145"/>
      <c r="H12" s="145"/>
      <c r="I12" s="145"/>
      <c r="J12" s="145"/>
      <c r="K12" s="145"/>
      <c r="L12" s="145"/>
      <c r="M12" s="41">
        <v>5</v>
      </c>
      <c r="N12" s="32"/>
      <c r="O12" s="31" t="s">
        <v>13</v>
      </c>
      <c r="P12" s="31"/>
      <c r="Q12" s="31">
        <f>IF($M$10="Binary",$Q$11,$M$12)</f>
        <v>0.39999999999999997</v>
      </c>
      <c r="R12" s="31"/>
      <c r="S12" s="74"/>
      <c r="T12" s="74"/>
      <c r="U12" s="31"/>
      <c r="V12" s="65" t="s">
        <v>6</v>
      </c>
      <c r="W12" s="31"/>
      <c r="X12" s="31"/>
      <c r="Y12" s="31"/>
      <c r="Z12" s="31"/>
      <c r="AA12" s="85"/>
      <c r="AB12" s="81"/>
    </row>
    <row r="13" spans="1:28" ht="18.75" x14ac:dyDescent="0.3">
      <c r="A13" s="144" t="s">
        <v>48</v>
      </c>
      <c r="B13" s="145"/>
      <c r="C13" s="145"/>
      <c r="D13" s="145"/>
      <c r="E13" s="145"/>
      <c r="F13" s="145"/>
      <c r="G13" s="145"/>
      <c r="H13" s="145"/>
      <c r="I13" s="145"/>
      <c r="J13" s="145"/>
      <c r="K13" s="145"/>
      <c r="L13" s="145"/>
      <c r="M13" s="40">
        <v>0.04</v>
      </c>
      <c r="N13" s="66"/>
      <c r="O13" s="31" t="s">
        <v>27</v>
      </c>
      <c r="P13" s="31"/>
      <c r="Q13" s="31">
        <f>IF($M$7="Individual",0,$M$13)</f>
        <v>0.04</v>
      </c>
      <c r="R13" s="31"/>
      <c r="S13" s="31"/>
      <c r="T13" s="31"/>
      <c r="U13" s="31"/>
      <c r="V13" s="65" t="s">
        <v>7</v>
      </c>
      <c r="W13" s="31"/>
      <c r="X13" s="31"/>
      <c r="Y13" s="31"/>
      <c r="Z13" s="31"/>
      <c r="AA13" s="85">
        <v>0.01</v>
      </c>
      <c r="AB13" s="81">
        <v>0.15</v>
      </c>
    </row>
    <row r="14" spans="1:28" ht="21.75" x14ac:dyDescent="0.35">
      <c r="A14" s="144" t="s">
        <v>47</v>
      </c>
      <c r="B14" s="145"/>
      <c r="C14" s="145"/>
      <c r="D14" s="145"/>
      <c r="E14" s="145"/>
      <c r="F14" s="145"/>
      <c r="G14" s="145"/>
      <c r="H14" s="145"/>
      <c r="I14" s="145"/>
      <c r="J14" s="145"/>
      <c r="K14" s="145"/>
      <c r="L14" s="145"/>
      <c r="M14" s="40">
        <v>0.25</v>
      </c>
      <c r="N14" s="66"/>
      <c r="O14" s="31" t="s">
        <v>2</v>
      </c>
      <c r="P14" s="31"/>
      <c r="Q14" s="61">
        <f>1-$M$14</f>
        <v>0.75</v>
      </c>
      <c r="R14" s="31"/>
      <c r="S14" s="31"/>
      <c r="T14" s="31"/>
      <c r="U14" s="31"/>
      <c r="V14" s="65"/>
      <c r="W14" s="31"/>
      <c r="X14" s="31"/>
      <c r="Y14" s="31"/>
      <c r="Z14" s="31"/>
      <c r="AA14" s="85">
        <v>0.3</v>
      </c>
      <c r="AB14" s="81">
        <v>0</v>
      </c>
    </row>
    <row r="15" spans="1:28" ht="22.5" thickBot="1" x14ac:dyDescent="0.4">
      <c r="A15" s="148" t="s">
        <v>49</v>
      </c>
      <c r="B15" s="149"/>
      <c r="C15" s="149"/>
      <c r="D15" s="149"/>
      <c r="E15" s="149"/>
      <c r="F15" s="149"/>
      <c r="G15" s="149"/>
      <c r="H15" s="149"/>
      <c r="I15" s="149"/>
      <c r="J15" s="149"/>
      <c r="K15" s="149"/>
      <c r="L15" s="149"/>
      <c r="M15" s="72">
        <v>0.6</v>
      </c>
      <c r="N15" s="66"/>
      <c r="O15" s="31" t="s">
        <v>2</v>
      </c>
      <c r="P15" s="31"/>
      <c r="Q15" s="61">
        <f>1-$M$15</f>
        <v>0.4</v>
      </c>
      <c r="R15" s="31"/>
      <c r="S15" s="31"/>
      <c r="T15" s="31"/>
      <c r="U15" s="31"/>
      <c r="V15" s="31"/>
      <c r="W15" s="31"/>
      <c r="X15" s="31"/>
      <c r="Y15" s="31"/>
      <c r="Z15" s="31"/>
      <c r="AA15" s="86">
        <v>0.7</v>
      </c>
      <c r="AB15" s="82">
        <v>0</v>
      </c>
    </row>
    <row r="16" spans="1:28" ht="18.600000000000001" customHeight="1" thickBot="1" x14ac:dyDescent="0.3">
      <c r="A16" s="150" t="s">
        <v>66</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row>
    <row r="17" spans="1:28" ht="18.75" x14ac:dyDescent="0.3">
      <c r="A17" s="139" t="s">
        <v>22</v>
      </c>
      <c r="B17" s="140"/>
      <c r="C17" s="141"/>
      <c r="D17" s="89" t="s">
        <v>44</v>
      </c>
      <c r="E17" s="75" t="s">
        <v>5</v>
      </c>
      <c r="F17" s="46"/>
      <c r="G17" s="46"/>
      <c r="H17" s="46"/>
      <c r="I17" s="46"/>
      <c r="J17" s="31"/>
      <c r="K17" s="31"/>
      <c r="L17" s="31"/>
      <c r="M17" s="31"/>
      <c r="N17" s="31" t="s">
        <v>24</v>
      </c>
      <c r="O17" s="31"/>
      <c r="P17" s="31"/>
      <c r="Q17" s="31"/>
      <c r="R17" s="31"/>
      <c r="S17" s="31"/>
      <c r="T17" s="31"/>
      <c r="U17" s="31"/>
      <c r="V17" s="31"/>
      <c r="W17" s="31"/>
    </row>
    <row r="18" spans="1:28" ht="18.75" x14ac:dyDescent="0.3">
      <c r="A18" s="76" t="s">
        <v>19</v>
      </c>
      <c r="B18" s="59" t="s">
        <v>20</v>
      </c>
      <c r="C18" s="60" t="s">
        <v>21</v>
      </c>
      <c r="D18" s="88" t="s">
        <v>30</v>
      </c>
      <c r="E18" s="90" t="s">
        <v>31</v>
      </c>
      <c r="F18" s="46"/>
      <c r="G18" s="46"/>
      <c r="H18" s="46"/>
      <c r="I18" s="46"/>
      <c r="J18" s="31"/>
      <c r="K18" s="31"/>
      <c r="L18" s="31"/>
      <c r="M18" s="31"/>
      <c r="N18" s="31" t="s">
        <v>25</v>
      </c>
      <c r="O18" s="31"/>
      <c r="P18" s="31"/>
      <c r="Q18" s="31"/>
      <c r="R18" s="31"/>
      <c r="S18" s="31">
        <v>0</v>
      </c>
      <c r="T18" s="31"/>
      <c r="U18" s="31"/>
      <c r="V18" s="31"/>
      <c r="W18" s="31"/>
    </row>
    <row r="19" spans="1:28" ht="19.5" thickBot="1" x14ac:dyDescent="0.35">
      <c r="A19" s="77">
        <f>$M$6*$M$9</f>
        <v>150</v>
      </c>
      <c r="B19" s="78">
        <f>$M$6*(1-$M$9)</f>
        <v>150</v>
      </c>
      <c r="C19" s="79">
        <f>$A19+$B19</f>
        <v>300</v>
      </c>
      <c r="D19" s="91">
        <f>IF($M$10="Binary",$E19*$Q$11,$E19*$Q$12)</f>
        <v>0.16165025320647247</v>
      </c>
      <c r="E19" s="92">
        <f>$Q$4 * SQRT( (1/$Q$9)* ( (((1-$Q$13)*$Q$14)/ ($Q$8*$T$8))+    ($Q$13*$Q$15/$Q$8) ) )</f>
        <v>0.40412563301618121</v>
      </c>
      <c r="F19" s="46"/>
      <c r="G19" s="46"/>
      <c r="H19" s="46"/>
      <c r="I19" s="46"/>
      <c r="J19" s="31"/>
      <c r="K19" s="31"/>
      <c r="L19" s="31"/>
      <c r="M19" s="31"/>
      <c r="N19" s="31" t="s">
        <v>26</v>
      </c>
      <c r="O19" s="31"/>
      <c r="P19" s="31"/>
      <c r="Q19" s="31"/>
      <c r="R19" s="31"/>
      <c r="S19" s="31">
        <v>1</v>
      </c>
      <c r="T19" s="31"/>
      <c r="U19" s="31"/>
      <c r="V19" s="31"/>
      <c r="W19" s="31"/>
    </row>
    <row r="20" spans="1:28" ht="15.75" x14ac:dyDescent="0.25">
      <c r="A20" s="71" t="s">
        <v>60</v>
      </c>
      <c r="B20" s="70"/>
      <c r="C20" s="69"/>
      <c r="D20" s="69"/>
      <c r="E20" s="32"/>
      <c r="F20" s="32"/>
      <c r="G20" s="46"/>
      <c r="H20" s="46"/>
      <c r="I20" s="46"/>
      <c r="J20" s="46"/>
      <c r="K20" s="46"/>
      <c r="L20" s="46"/>
      <c r="M20" s="31"/>
      <c r="N20" s="31"/>
      <c r="O20" s="31"/>
      <c r="P20" s="31"/>
      <c r="Q20" s="31"/>
      <c r="R20" s="31"/>
      <c r="S20" s="31"/>
      <c r="T20" s="31"/>
      <c r="U20" s="31"/>
      <c r="V20" s="31"/>
      <c r="W20" s="31"/>
      <c r="X20" s="31"/>
      <c r="Y20" s="31"/>
    </row>
    <row r="21" spans="1:28" ht="15.6" customHeight="1" x14ac:dyDescent="0.25">
      <c r="A21" s="138" t="s">
        <v>64</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row>
    <row r="22" spans="1:28" ht="15.75" x14ac:dyDescent="0.25">
      <c r="A22" s="32"/>
      <c r="B22" s="33"/>
      <c r="C22" s="34"/>
      <c r="D22" s="34"/>
      <c r="E22" s="32"/>
      <c r="F22" s="32"/>
      <c r="G22" s="32"/>
      <c r="H22" s="32"/>
      <c r="I22" s="32"/>
      <c r="J22" s="32"/>
      <c r="K22" s="32"/>
      <c r="L22" s="32"/>
      <c r="M22" s="32"/>
      <c r="N22" s="31"/>
      <c r="O22" s="31"/>
      <c r="P22" s="31"/>
      <c r="Q22" s="31"/>
      <c r="R22" s="31"/>
      <c r="S22" s="31"/>
      <c r="T22" s="31"/>
      <c r="U22" s="31"/>
      <c r="V22" s="31"/>
      <c r="W22" s="31"/>
      <c r="X22" s="31"/>
      <c r="Y22" s="31"/>
      <c r="Z22" s="31"/>
    </row>
    <row r="23" spans="1:28" ht="15.75" x14ac:dyDescent="0.25">
      <c r="A23" s="32"/>
      <c r="B23" s="33"/>
      <c r="C23" s="34"/>
      <c r="D23" s="34"/>
      <c r="E23" s="32"/>
      <c r="F23" s="32"/>
      <c r="G23" s="32"/>
      <c r="H23" s="32"/>
      <c r="I23" s="32"/>
      <c r="J23" s="32"/>
      <c r="K23" s="32"/>
      <c r="L23" s="32"/>
      <c r="M23" s="32"/>
      <c r="N23" s="31"/>
      <c r="O23" s="31"/>
      <c r="P23" s="31"/>
      <c r="Q23" s="31"/>
      <c r="R23" s="31"/>
      <c r="S23" s="31"/>
      <c r="T23" s="31"/>
      <c r="U23" s="31"/>
      <c r="V23" s="31"/>
      <c r="W23" s="31"/>
      <c r="X23" s="31"/>
      <c r="Y23" s="31"/>
      <c r="Z23" s="31"/>
    </row>
    <row r="24" spans="1:28" ht="15.75" x14ac:dyDescent="0.25">
      <c r="A24" s="32"/>
      <c r="B24" s="33"/>
      <c r="C24" s="34"/>
      <c r="D24" s="34"/>
      <c r="E24" s="32"/>
      <c r="F24" s="32"/>
      <c r="G24" s="32"/>
      <c r="H24" s="32"/>
      <c r="I24" s="32"/>
      <c r="J24" s="32"/>
      <c r="K24" s="32"/>
      <c r="L24" s="32"/>
      <c r="M24" s="31"/>
      <c r="N24" s="31"/>
      <c r="O24" s="31"/>
      <c r="P24" s="31"/>
      <c r="Q24" s="31"/>
      <c r="R24" s="31"/>
      <c r="S24" s="31"/>
      <c r="T24" s="31"/>
      <c r="U24" s="31"/>
      <c r="V24" s="31"/>
      <c r="W24" s="31"/>
      <c r="X24" s="31"/>
      <c r="Y24" s="31"/>
      <c r="Z24" s="31"/>
    </row>
  </sheetData>
  <mergeCells count="17">
    <mergeCell ref="A16:AB16"/>
    <mergeCell ref="A2:G2"/>
    <mergeCell ref="A21:AB21"/>
    <mergeCell ref="A17:C17"/>
    <mergeCell ref="AA2:AB3"/>
    <mergeCell ref="A9:L9"/>
    <mergeCell ref="A10:L10"/>
    <mergeCell ref="A11:L11"/>
    <mergeCell ref="A12:L12"/>
    <mergeCell ref="A13:L13"/>
    <mergeCell ref="A14:L14"/>
    <mergeCell ref="A15:L15"/>
    <mergeCell ref="A1:E1"/>
    <mergeCell ref="A5:M5"/>
    <mergeCell ref="A6:L6"/>
    <mergeCell ref="A7:L7"/>
    <mergeCell ref="A8:L8"/>
  </mergeCells>
  <conditionalFormatting sqref="M8">
    <cfRule type="expression" dxfId="4" priority="6">
      <formula>$M$7="Individual"</formula>
    </cfRule>
  </conditionalFormatting>
  <conditionalFormatting sqref="M12">
    <cfRule type="expression" dxfId="3" priority="5">
      <formula>$M$10="Binary"</formula>
    </cfRule>
  </conditionalFormatting>
  <conditionalFormatting sqref="M13">
    <cfRule type="expression" dxfId="2" priority="4">
      <formula>$M$7="Individual"</formula>
    </cfRule>
  </conditionalFormatting>
  <conditionalFormatting sqref="M11">
    <cfRule type="expression" dxfId="1" priority="2">
      <formula>$M$10="Continuous"</formula>
    </cfRule>
  </conditionalFormatting>
  <conditionalFormatting sqref="M7">
    <cfRule type="expression" dxfId="0" priority="1">
      <formula>$M$7="Individual"</formula>
    </cfRule>
  </conditionalFormatting>
  <dataValidations count="10">
    <dataValidation type="list" allowBlank="1" showInputMessage="1" showErrorMessage="1" sqref="C3" xr:uid="{00000000-0002-0000-0200-000000000000}">
      <formula1>$V$1:$V$1</formula1>
    </dataValidation>
    <dataValidation type="whole" operator="greaterThan" allowBlank="1" showInputMessage="1" showErrorMessage="1" errorTitle="Range error" error="Enter a number greater than 1" sqref="M8" xr:uid="{00000000-0002-0000-0200-000001000000}">
      <formula1>$S$19</formula1>
    </dataValidation>
    <dataValidation type="decimal" allowBlank="1" showInputMessage="1" showErrorMessage="1" errorTitle="Range Error" error="Enter a number greater than 0 and less than 1" sqref="M9" xr:uid="{00000000-0002-0000-0200-000002000000}">
      <formula1>0</formula1>
      <formula2>1</formula2>
    </dataValidation>
    <dataValidation type="decimal" operator="greaterThan" allowBlank="1" showInputMessage="1" showErrorMessage="1" errorTitle="Range error" error="Enter a number greater than zero" sqref="M12" xr:uid="{00000000-0002-0000-0200-000003000000}">
      <formula1>$S$18</formula1>
    </dataValidation>
    <dataValidation type="list" allowBlank="1" showInputMessage="1" showErrorMessage="1" sqref="J3" xr:uid="{00000000-0002-0000-0200-000004000000}">
      <formula1>$V$5:$V$7</formula1>
    </dataValidation>
    <dataValidation type="list" allowBlank="1" showInputMessage="1" showErrorMessage="1" sqref="G3" xr:uid="{00000000-0002-0000-0200-000005000000}">
      <formula1>$V$3:$V$4</formula1>
    </dataValidation>
    <dataValidation type="list" allowBlank="1" showInputMessage="1" showErrorMessage="1" sqref="M10" xr:uid="{00000000-0002-0000-0200-000006000000}">
      <formula1>$V$12:$V$13</formula1>
    </dataValidation>
    <dataValidation type="decimal" allowBlank="1" showInputMessage="1" showErrorMessage="1" sqref="M11" xr:uid="{00000000-0002-0000-0200-000007000000}">
      <formula1>0</formula1>
      <formula2>1</formula2>
    </dataValidation>
    <dataValidation type="decimal" allowBlank="1" showInputMessage="1" showErrorMessage="1" errorTitle="Range error" error="Enter a number between 0 and 1" sqref="M14:M15" xr:uid="{00000000-0002-0000-0200-000008000000}">
      <formula1>$S$18</formula1>
      <formula2>$S$19</formula2>
    </dataValidation>
    <dataValidation type="decimal" allowBlank="1" showInputMessage="1" showErrorMessage="1" errorTitle="Range Error" error="Enter a number between 0 and 1" sqref="M13" xr:uid="{00000000-0002-0000-0200-000009000000}">
      <formula1>$S$18</formula1>
      <formula2>$S$19</formula2>
    </dataValidation>
  </dataValidations>
  <pageMargins left="0.7" right="0.7" top="0.75" bottom="0.75" header="0.3" footer="0.3"/>
  <pageSetup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357B0122AC414A82F0DCB06760634B" ma:contentTypeVersion="3" ma:contentTypeDescription="Create a new document." ma:contentTypeScope="" ma:versionID="6585254b727b00a59a4326071a07b817">
  <xsd:schema xmlns:xsd="http://www.w3.org/2001/XMLSchema" xmlns:xs="http://www.w3.org/2001/XMLSchema" xmlns:p="http://schemas.microsoft.com/office/2006/metadata/properties" xmlns:ns2="c4bb2155-c26b-4a5c-b392-941b80a93012" targetNamespace="http://schemas.microsoft.com/office/2006/metadata/properties" ma:root="true" ma:fieldsID="0cd9bdc9c2cf858b9a3261acebb01aa5" ns2:_="">
    <xsd:import namespace="c4bb2155-c26b-4a5c-b392-941b80a930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b2155-c26b-4a5c-b392-941b80a930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ADA107-E2EB-406F-B50D-BAEB59935F88}">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c4bb2155-c26b-4a5c-b392-941b80a93012"/>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2B3B445-59BC-4701-8E06-92F354254B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b2155-c26b-4a5c-b392-941b80a93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CD4B7B-B84F-4441-B8E2-D36D8FA724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RA-Individual (EXAMPLE)</vt:lpstr>
      <vt:lpstr>RA-Group (EXAMPLE)</vt:lpstr>
      <vt:lpstr>ColumnTitleRegion1.A18.E19.2</vt:lpstr>
      <vt:lpstr>ColumnTitleRegion1.A18.E19.3</vt:lpstr>
      <vt:lpstr>Instructions!Print_Area</vt:lpstr>
      <vt:lpstr>'RA-Group (EXAMPLE)'!Print_Area</vt:lpstr>
      <vt:lpstr>'RA-Individual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MDI and MDES for Individual- or Group-Level Random Assignment Designs</dc:title>
  <dc:subject>Teen Pregnancy Prevention</dc:subject>
  <dc:creator>Mathematica</dc:creator>
  <cp:keywords>minimum detectable impact, minimum detectable effect sizes,</cp:keywords>
  <cp:lastModifiedBy>William Garrett</cp:lastModifiedBy>
  <cp:lastPrinted>2023-10-23T13:20:01Z</cp:lastPrinted>
  <dcterms:created xsi:type="dcterms:W3CDTF">2012-08-02T17:28:44Z</dcterms:created>
  <dcterms:modified xsi:type="dcterms:W3CDTF">2023-10-23T13:42:13Z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